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M-PNRR\M5C2 I1.1 - Sostegno vulnerabili e anziani non autosuff\1.1.2\VARIAZIONI PROGETTUALI\"/>
    </mc:Choice>
  </mc:AlternateContent>
  <xr:revisionPtr revIDLastSave="0" documentId="13_ncr:1_{BAFB852E-4E5D-4865-A9FA-433EF7BC34C7}" xr6:coauthVersionLast="47" xr6:coauthVersionMax="47" xr10:uidLastSave="{00000000-0000-0000-0000-000000000000}"/>
  <bookViews>
    <workbookView xWindow="-120" yWindow="-120" windowWidth="25440" windowHeight="15390" xr2:uid="{2BCF9BB3-3B51-4C24-BE9E-00E9CC28E1A9}"/>
  </bookViews>
  <sheets>
    <sheet name="All 2_Piano finanziario" sheetId="11" r:id="rId1"/>
    <sheet name="Esempio solo autorizzazioni" sheetId="8" r:id="rId2"/>
    <sheet name="Esempio solo comunicazioni" sheetId="10" r:id="rId3"/>
    <sheet name="Lista" sheetId="5" r:id="rId4"/>
  </sheets>
  <definedNames>
    <definedName name="_xlnm.Print_Area" localSheetId="0">'All 2_Piano finanziario'!$A$1:$N$95</definedName>
    <definedName name="_xlnm.Print_Area" localSheetId="1">'Esempio solo autorizzazioni'!$A$1:$N$95</definedName>
    <definedName name="_xlnm.Print_Area" localSheetId="2">'Esempio solo comunicazioni'!$A$1:$N$95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8" l="1"/>
  <c r="I57" i="11"/>
  <c r="J56" i="11"/>
  <c r="J55" i="11"/>
  <c r="J57" i="11" s="1"/>
  <c r="I54" i="11"/>
  <c r="K54" i="11" s="1"/>
  <c r="I53" i="11"/>
  <c r="K53" i="11" s="1"/>
  <c r="I52" i="11"/>
  <c r="K52" i="11" s="1"/>
  <c r="I51" i="11"/>
  <c r="K51" i="11" s="1"/>
  <c r="A50" i="11"/>
  <c r="I49" i="11"/>
  <c r="J48" i="11"/>
  <c r="L47" i="11"/>
  <c r="K47" i="11"/>
  <c r="C73" i="11" s="1"/>
  <c r="I46" i="11"/>
  <c r="K46" i="11" s="1"/>
  <c r="I45" i="11"/>
  <c r="K45" i="11" s="1"/>
  <c r="I44" i="11"/>
  <c r="K44" i="11" s="1"/>
  <c r="I43" i="11"/>
  <c r="K43" i="11" s="1"/>
  <c r="I42" i="11"/>
  <c r="K42" i="11" s="1"/>
  <c r="A41" i="11"/>
  <c r="J39" i="11"/>
  <c r="J38" i="11"/>
  <c r="J40" i="11" s="1"/>
  <c r="I37" i="11"/>
  <c r="K37" i="11" s="1"/>
  <c r="I36" i="11"/>
  <c r="K36" i="11" s="1"/>
  <c r="I35" i="11"/>
  <c r="K35" i="11" s="1"/>
  <c r="A35" i="11"/>
  <c r="I29" i="11"/>
  <c r="H29" i="11"/>
  <c r="H27" i="11"/>
  <c r="H28" i="11" s="1"/>
  <c r="H26" i="11"/>
  <c r="J26" i="11" s="1"/>
  <c r="H25" i="11"/>
  <c r="J25" i="11" s="1"/>
  <c r="H24" i="11"/>
  <c r="J24" i="11" s="1"/>
  <c r="J29" i="11" s="1"/>
  <c r="B77" i="11" s="1"/>
  <c r="A24" i="11"/>
  <c r="I21" i="11"/>
  <c r="J20" i="11"/>
  <c r="B73" i="11" s="1"/>
  <c r="I20" i="11"/>
  <c r="I22" i="11" s="1"/>
  <c r="H19" i="11"/>
  <c r="J19" i="11" s="1"/>
  <c r="H18" i="11"/>
  <c r="J18" i="11" s="1"/>
  <c r="J17" i="11"/>
  <c r="H17" i="11"/>
  <c r="H16" i="11"/>
  <c r="J16" i="11" s="1"/>
  <c r="J21" i="11" s="1"/>
  <c r="B74" i="11" s="1"/>
  <c r="B75" i="11" s="1"/>
  <c r="H15" i="11"/>
  <c r="J15" i="11" s="1"/>
  <c r="A15" i="11"/>
  <c r="J12" i="11"/>
  <c r="B71" i="11" s="1"/>
  <c r="I12" i="11"/>
  <c r="J11" i="11"/>
  <c r="B70" i="11" s="1"/>
  <c r="B72" i="11" s="1"/>
  <c r="I11" i="11"/>
  <c r="I13" i="11" s="1"/>
  <c r="H10" i="11"/>
  <c r="J10" i="11" s="1"/>
  <c r="H9" i="11"/>
  <c r="J9" i="11" s="1"/>
  <c r="H8" i="11"/>
  <c r="J8" i="11" s="1"/>
  <c r="A8" i="11"/>
  <c r="E76" i="10"/>
  <c r="D70" i="10"/>
  <c r="D63" i="10"/>
  <c r="B70" i="10"/>
  <c r="I57" i="10"/>
  <c r="J56" i="10"/>
  <c r="J55" i="10"/>
  <c r="J57" i="10" s="1"/>
  <c r="I54" i="10"/>
  <c r="K54" i="10" s="1"/>
  <c r="I53" i="10"/>
  <c r="K53" i="10" s="1"/>
  <c r="I52" i="10"/>
  <c r="K52" i="10" s="1"/>
  <c r="I51" i="10"/>
  <c r="K51" i="10" s="1"/>
  <c r="A50" i="10"/>
  <c r="I49" i="10"/>
  <c r="J48" i="10"/>
  <c r="L47" i="10"/>
  <c r="K47" i="10"/>
  <c r="C73" i="10" s="1"/>
  <c r="D73" i="10" s="1"/>
  <c r="I46" i="10"/>
  <c r="K46" i="10" s="1"/>
  <c r="I45" i="10"/>
  <c r="K45" i="10" s="1"/>
  <c r="I44" i="10"/>
  <c r="K44" i="10" s="1"/>
  <c r="K43" i="10"/>
  <c r="L43" i="10" s="1"/>
  <c r="I43" i="10"/>
  <c r="I42" i="10"/>
  <c r="K42" i="10" s="1"/>
  <c r="A41" i="10"/>
  <c r="J39" i="10"/>
  <c r="J38" i="10"/>
  <c r="J40" i="10" s="1"/>
  <c r="I37" i="10"/>
  <c r="K37" i="10" s="1"/>
  <c r="I36" i="10"/>
  <c r="K36" i="10" s="1"/>
  <c r="I35" i="10"/>
  <c r="K35" i="10" s="1"/>
  <c r="A35" i="10"/>
  <c r="I29" i="10"/>
  <c r="J28" i="10"/>
  <c r="H28" i="10"/>
  <c r="J27" i="10"/>
  <c r="H27" i="10"/>
  <c r="J26" i="10"/>
  <c r="H26" i="10"/>
  <c r="H25" i="10"/>
  <c r="H29" i="10" s="1"/>
  <c r="J24" i="10"/>
  <c r="H24" i="10"/>
  <c r="A24" i="10"/>
  <c r="I21" i="10"/>
  <c r="J20" i="10"/>
  <c r="B73" i="10" s="1"/>
  <c r="I20" i="10"/>
  <c r="I22" i="10" s="1"/>
  <c r="J19" i="10"/>
  <c r="H19" i="10"/>
  <c r="J18" i="10"/>
  <c r="H18" i="10"/>
  <c r="H17" i="10"/>
  <c r="J17" i="10" s="1"/>
  <c r="J16" i="10"/>
  <c r="J21" i="10" s="1"/>
  <c r="B74" i="10" s="1"/>
  <c r="B75" i="10" s="1"/>
  <c r="H16" i="10"/>
  <c r="J15" i="10"/>
  <c r="H15" i="10"/>
  <c r="A15" i="10"/>
  <c r="I13" i="10"/>
  <c r="I12" i="10"/>
  <c r="J11" i="10"/>
  <c r="I11" i="10"/>
  <c r="J10" i="10"/>
  <c r="H10" i="10"/>
  <c r="H9" i="10"/>
  <c r="J9" i="10" s="1"/>
  <c r="J12" i="10" s="1"/>
  <c r="J8" i="10"/>
  <c r="H8" i="10"/>
  <c r="A8" i="10"/>
  <c r="F44" i="8"/>
  <c r="I43" i="8"/>
  <c r="L42" i="11" l="1"/>
  <c r="L51" i="11"/>
  <c r="K56" i="11"/>
  <c r="L35" i="11"/>
  <c r="K39" i="11"/>
  <c r="D73" i="11"/>
  <c r="L53" i="11"/>
  <c r="K55" i="11"/>
  <c r="L36" i="11"/>
  <c r="L45" i="11"/>
  <c r="L48" i="11"/>
  <c r="L49" i="11" s="1"/>
  <c r="K38" i="11"/>
  <c r="L37" i="11"/>
  <c r="L38" i="11" s="1"/>
  <c r="L43" i="11"/>
  <c r="J13" i="11"/>
  <c r="L52" i="11"/>
  <c r="J22" i="11"/>
  <c r="K48" i="11"/>
  <c r="J27" i="11"/>
  <c r="J28" i="11" s="1"/>
  <c r="L44" i="11"/>
  <c r="L46" i="11"/>
  <c r="L44" i="10"/>
  <c r="L51" i="10"/>
  <c r="K56" i="10"/>
  <c r="L54" i="10"/>
  <c r="L46" i="10"/>
  <c r="L35" i="10"/>
  <c r="L39" i="10" s="1"/>
  <c r="K39" i="10"/>
  <c r="L45" i="10"/>
  <c r="L53" i="10"/>
  <c r="K55" i="10"/>
  <c r="L36" i="10"/>
  <c r="B71" i="10"/>
  <c r="J13" i="10"/>
  <c r="K38" i="10"/>
  <c r="L37" i="10"/>
  <c r="L38" i="10" s="1"/>
  <c r="L40" i="10" s="1"/>
  <c r="B72" i="10"/>
  <c r="B76" i="10"/>
  <c r="J25" i="10"/>
  <c r="L52" i="10" s="1"/>
  <c r="J22" i="10"/>
  <c r="L42" i="10"/>
  <c r="L48" i="10" s="1"/>
  <c r="L49" i="10" s="1"/>
  <c r="K48" i="10"/>
  <c r="L47" i="8"/>
  <c r="I53" i="8"/>
  <c r="K53" i="8" s="1"/>
  <c r="I57" i="8"/>
  <c r="J56" i="8"/>
  <c r="J55" i="8"/>
  <c r="J57" i="8" s="1"/>
  <c r="I54" i="8"/>
  <c r="K54" i="8" s="1"/>
  <c r="I52" i="8"/>
  <c r="K52" i="8" s="1"/>
  <c r="I51" i="8"/>
  <c r="K51" i="8" s="1"/>
  <c r="A50" i="8"/>
  <c r="I49" i="8"/>
  <c r="J48" i="8"/>
  <c r="K47" i="8"/>
  <c r="I46" i="8"/>
  <c r="K46" i="8" s="1"/>
  <c r="I45" i="8"/>
  <c r="K45" i="8" s="1"/>
  <c r="I44" i="8"/>
  <c r="K44" i="8" s="1"/>
  <c r="K43" i="8"/>
  <c r="I42" i="8"/>
  <c r="K42" i="8" s="1"/>
  <c r="A41" i="8"/>
  <c r="J39" i="8"/>
  <c r="J38" i="8"/>
  <c r="J40" i="8" s="1"/>
  <c r="I37" i="8"/>
  <c r="K37" i="8" s="1"/>
  <c r="I36" i="8"/>
  <c r="K36" i="8" s="1"/>
  <c r="I35" i="8"/>
  <c r="A35" i="8"/>
  <c r="I29" i="8"/>
  <c r="H27" i="8"/>
  <c r="H26" i="8"/>
  <c r="J26" i="8" s="1"/>
  <c r="H25" i="8"/>
  <c r="H24" i="8"/>
  <c r="J24" i="8" s="1"/>
  <c r="A24" i="8"/>
  <c r="I21" i="8"/>
  <c r="J20" i="8"/>
  <c r="B73" i="8" s="1"/>
  <c r="I20" i="8"/>
  <c r="H19" i="8"/>
  <c r="J19" i="8" s="1"/>
  <c r="H18" i="8"/>
  <c r="J18" i="8" s="1"/>
  <c r="H17" i="8"/>
  <c r="J17" i="8" s="1"/>
  <c r="H16" i="8"/>
  <c r="J16" i="8" s="1"/>
  <c r="H15" i="8"/>
  <c r="J15" i="8" s="1"/>
  <c r="J21" i="8" s="1"/>
  <c r="B74" i="8" s="1"/>
  <c r="A15" i="8"/>
  <c r="I12" i="8"/>
  <c r="I11" i="8"/>
  <c r="I13" i="8" s="1"/>
  <c r="H10" i="8"/>
  <c r="J10" i="8" s="1"/>
  <c r="J11" i="8" s="1"/>
  <c r="H9" i="8"/>
  <c r="J9" i="8" s="1"/>
  <c r="H8" i="8"/>
  <c r="J8" i="8" s="1"/>
  <c r="J12" i="8" s="1"/>
  <c r="B71" i="8" s="1"/>
  <c r="A8" i="8"/>
  <c r="I22" i="8" l="1"/>
  <c r="H29" i="8"/>
  <c r="H28" i="8"/>
  <c r="J27" i="8"/>
  <c r="J28" i="8" s="1"/>
  <c r="L35" i="8"/>
  <c r="L36" i="8"/>
  <c r="K38" i="8"/>
  <c r="L37" i="8"/>
  <c r="L45" i="8"/>
  <c r="L46" i="8"/>
  <c r="L51" i="8"/>
  <c r="K55" i="8"/>
  <c r="L54" i="8"/>
  <c r="E73" i="11"/>
  <c r="C76" i="11"/>
  <c r="K57" i="11"/>
  <c r="C77" i="11"/>
  <c r="K22" i="11"/>
  <c r="B64" i="11"/>
  <c r="L55" i="11"/>
  <c r="L54" i="11"/>
  <c r="I40" i="11"/>
  <c r="C70" i="11"/>
  <c r="K40" i="11"/>
  <c r="C63" i="11" s="1"/>
  <c r="B63" i="11"/>
  <c r="K13" i="11"/>
  <c r="M39" i="11" s="1"/>
  <c r="J30" i="11"/>
  <c r="B76" i="11"/>
  <c r="B78" i="11" s="1"/>
  <c r="B79" i="11" s="1"/>
  <c r="C71" i="11"/>
  <c r="D71" i="11" s="1"/>
  <c r="E71" i="11" s="1"/>
  <c r="C74" i="11"/>
  <c r="K49" i="11"/>
  <c r="C64" i="11" s="1"/>
  <c r="L39" i="11"/>
  <c r="L40" i="11" s="1"/>
  <c r="L56" i="11"/>
  <c r="J29" i="10"/>
  <c r="C76" i="10"/>
  <c r="D76" i="10" s="1"/>
  <c r="K57" i="10"/>
  <c r="C77" i="10"/>
  <c r="L55" i="10"/>
  <c r="L56" i="10"/>
  <c r="K49" i="10"/>
  <c r="C64" i="10" s="1"/>
  <c r="C74" i="10"/>
  <c r="B64" i="10"/>
  <c r="K22" i="10"/>
  <c r="K40" i="10"/>
  <c r="C63" i="10" s="1"/>
  <c r="I40" i="10"/>
  <c r="M38" i="10"/>
  <c r="C70" i="10"/>
  <c r="B63" i="10"/>
  <c r="K13" i="10"/>
  <c r="C71" i="10"/>
  <c r="D71" i="10" s="1"/>
  <c r="E71" i="10" s="1"/>
  <c r="M39" i="10"/>
  <c r="E73" i="10"/>
  <c r="L44" i="8"/>
  <c r="L42" i="8"/>
  <c r="C73" i="8"/>
  <c r="D73" i="8" s="1"/>
  <c r="L43" i="8"/>
  <c r="L48" i="8" s="1"/>
  <c r="L49" i="8" s="1"/>
  <c r="L53" i="8"/>
  <c r="L55" i="8" s="1"/>
  <c r="K48" i="8"/>
  <c r="C76" i="8"/>
  <c r="J13" i="8"/>
  <c r="B70" i="8"/>
  <c r="K39" i="8"/>
  <c r="B75" i="8"/>
  <c r="I40" i="8"/>
  <c r="C70" i="8"/>
  <c r="D70" i="8" s="1"/>
  <c r="K56" i="8"/>
  <c r="B76" i="8"/>
  <c r="J25" i="8"/>
  <c r="J22" i="8"/>
  <c r="L52" i="8" l="1"/>
  <c r="J29" i="8"/>
  <c r="B77" i="8" s="1"/>
  <c r="E70" i="8"/>
  <c r="K40" i="8"/>
  <c r="C63" i="8" s="1"/>
  <c r="D76" i="8"/>
  <c r="E73" i="8"/>
  <c r="L56" i="8"/>
  <c r="L57" i="8" s="1"/>
  <c r="L38" i="8"/>
  <c r="L39" i="8"/>
  <c r="D64" i="11"/>
  <c r="M38" i="11"/>
  <c r="K30" i="11"/>
  <c r="B65" i="11"/>
  <c r="B66" i="11" s="1"/>
  <c r="J31" i="11"/>
  <c r="M35" i="11"/>
  <c r="M36" i="11"/>
  <c r="M37" i="11"/>
  <c r="C75" i="11"/>
  <c r="D74" i="11"/>
  <c r="M43" i="11"/>
  <c r="M45" i="11"/>
  <c r="M47" i="11"/>
  <c r="M46" i="11"/>
  <c r="M42" i="11"/>
  <c r="M44" i="11"/>
  <c r="M48" i="11"/>
  <c r="D63" i="11"/>
  <c r="D77" i="11"/>
  <c r="C78" i="11"/>
  <c r="C65" i="11"/>
  <c r="D65" i="11" s="1"/>
  <c r="K58" i="11"/>
  <c r="L57" i="11"/>
  <c r="L58" i="11" s="1"/>
  <c r="L59" i="11" s="1"/>
  <c r="C72" i="11"/>
  <c r="D70" i="11"/>
  <c r="D76" i="11"/>
  <c r="E76" i="11" s="1"/>
  <c r="C78" i="10"/>
  <c r="C65" i="10"/>
  <c r="K58" i="10"/>
  <c r="M44" i="10"/>
  <c r="M43" i="10"/>
  <c r="M47" i="10"/>
  <c r="M45" i="10"/>
  <c r="M46" i="10"/>
  <c r="M42" i="10"/>
  <c r="M37" i="10"/>
  <c r="M35" i="10"/>
  <c r="M36" i="10"/>
  <c r="C75" i="10"/>
  <c r="D74" i="10"/>
  <c r="D64" i="10"/>
  <c r="C72" i="10"/>
  <c r="M48" i="10"/>
  <c r="L57" i="10"/>
  <c r="L58" i="10" s="1"/>
  <c r="L59" i="10" s="1"/>
  <c r="B77" i="10"/>
  <c r="B78" i="10" s="1"/>
  <c r="B79" i="10" s="1"/>
  <c r="J30" i="10"/>
  <c r="C74" i="8"/>
  <c r="D74" i="8" s="1"/>
  <c r="D75" i="8" s="1"/>
  <c r="K49" i="8"/>
  <c r="J30" i="8"/>
  <c r="B65" i="8" s="1"/>
  <c r="B64" i="8"/>
  <c r="K22" i="8"/>
  <c r="C71" i="8"/>
  <c r="B72" i="8"/>
  <c r="K57" i="8"/>
  <c r="C65" i="8" s="1"/>
  <c r="D65" i="8" s="1"/>
  <c r="C77" i="8"/>
  <c r="B63" i="8"/>
  <c r="K13" i="8"/>
  <c r="B78" i="8"/>
  <c r="M35" i="8" l="1"/>
  <c r="M36" i="8"/>
  <c r="M37" i="8"/>
  <c r="M39" i="8"/>
  <c r="M38" i="8"/>
  <c r="B79" i="8"/>
  <c r="D71" i="8"/>
  <c r="C72" i="8"/>
  <c r="M42" i="8"/>
  <c r="M43" i="8"/>
  <c r="M44" i="8"/>
  <c r="M45" i="8"/>
  <c r="M46" i="8"/>
  <c r="M47" i="8"/>
  <c r="M48" i="8"/>
  <c r="C64" i="8"/>
  <c r="D64" i="8" s="1"/>
  <c r="L40" i="8"/>
  <c r="L58" i="8" s="1"/>
  <c r="L59" i="8" s="1"/>
  <c r="E76" i="8"/>
  <c r="D63" i="8"/>
  <c r="C66" i="11"/>
  <c r="K59" i="11"/>
  <c r="M53" i="11"/>
  <c r="M52" i="11"/>
  <c r="M51" i="11"/>
  <c r="M55" i="11"/>
  <c r="M54" i="11"/>
  <c r="M56" i="11"/>
  <c r="D75" i="11"/>
  <c r="E75" i="11" s="1"/>
  <c r="E74" i="11"/>
  <c r="D78" i="11"/>
  <c r="E78" i="11" s="1"/>
  <c r="E77" i="11"/>
  <c r="E70" i="11"/>
  <c r="D72" i="11"/>
  <c r="C79" i="11"/>
  <c r="D66" i="11"/>
  <c r="C79" i="10"/>
  <c r="E70" i="10"/>
  <c r="D72" i="10"/>
  <c r="D65" i="10"/>
  <c r="D66" i="10"/>
  <c r="D75" i="10"/>
  <c r="E75" i="10" s="1"/>
  <c r="E74" i="10"/>
  <c r="C66" i="10"/>
  <c r="K30" i="10"/>
  <c r="J31" i="10"/>
  <c r="K59" i="10" s="1"/>
  <c r="B65" i="10"/>
  <c r="B66" i="10" s="1"/>
  <c r="D77" i="10"/>
  <c r="C78" i="8"/>
  <c r="D77" i="8"/>
  <c r="K58" i="8"/>
  <c r="J31" i="8"/>
  <c r="K30" i="8"/>
  <c r="B66" i="8"/>
  <c r="C75" i="8"/>
  <c r="E74" i="8"/>
  <c r="M51" i="8" l="1"/>
  <c r="M54" i="8"/>
  <c r="M53" i="8"/>
  <c r="M52" i="8"/>
  <c r="M56" i="8"/>
  <c r="M55" i="8"/>
  <c r="K59" i="8"/>
  <c r="E71" i="8"/>
  <c r="D72" i="8"/>
  <c r="E72" i="8" s="1"/>
  <c r="I28" i="11"/>
  <c r="I30" i="11" s="1"/>
  <c r="J47" i="11"/>
  <c r="J49" i="11" s="1"/>
  <c r="D79" i="11"/>
  <c r="E72" i="11"/>
  <c r="E77" i="10"/>
  <c r="D78" i="10"/>
  <c r="E78" i="10" s="1"/>
  <c r="J47" i="10"/>
  <c r="J49" i="10" s="1"/>
  <c r="I28" i="10"/>
  <c r="I30" i="10" s="1"/>
  <c r="E72" i="10"/>
  <c r="M54" i="10"/>
  <c r="M52" i="10"/>
  <c r="M51" i="10"/>
  <c r="M53" i="10"/>
  <c r="M55" i="10"/>
  <c r="M56" i="10"/>
  <c r="C66" i="8"/>
  <c r="C79" i="8"/>
  <c r="D78" i="8"/>
  <c r="E78" i="8" s="1"/>
  <c r="E77" i="8"/>
  <c r="E75" i="8"/>
  <c r="D66" i="8"/>
  <c r="I28" i="8" l="1"/>
  <c r="I30" i="8" s="1"/>
  <c r="J47" i="8"/>
  <c r="J49" i="8" s="1"/>
  <c r="D79" i="10"/>
  <c r="D7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tc={DC514C20-4514-4234-BCCA-3628A90EC6C3}</author>
    <author>tc={A7AA5B71-721D-4A83-93BC-AC824777369D}</author>
    <author>tc={6224A04C-E763-48DA-B674-748FE1F65B8C}</author>
    <author>tc={1F8F5CF7-03FB-4B80-BB87-38F148F9A551}</author>
    <author>tc={0B67B086-C6F8-4B0A-B323-21B79B46266D}</author>
    <author>tc={490DCEF2-02D7-4A35-9E64-27ADBB72580C}</author>
  </authors>
  <commentList>
    <comment ref="I7" authorId="0" shapeId="0" xr:uid="{DC514C20-4514-4234-BCCA-3628A90EC6C3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I14" authorId="1" shapeId="0" xr:uid="{A7AA5B71-721D-4A83-93BC-AC824777369D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I23" authorId="2" shapeId="0" xr:uid="{6224A04C-E763-48DA-B674-748FE1F65B8C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E34" authorId="3" shapeId="0" xr:uid="{1F8F5CF7-03FB-4B80-BB87-38F148F9A551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41" authorId="4" shapeId="0" xr:uid="{0B67B086-C6F8-4B0A-B323-21B79B46266D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50" authorId="5" shapeId="0" xr:uid="{490DCEF2-02D7-4A35-9E64-27ADBB72580C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tc={146A61AD-3484-4052-A5E9-49898EBF33EA}</author>
    <author>tc={0AD50799-2059-431A-940A-0F23353B77E2}</author>
    <author>tc={6F5FAAFF-0AC7-4ECE-909E-DF1BCDA3C345}</author>
    <author>tc={EA6BADC4-BCAB-439B-9C80-C077104CE77E}</author>
    <author>tc={4ACFBB9C-9351-45E2-A688-B85EE906D6B5}</author>
    <author>tc={2BE0C916-7FAF-41A8-A3B2-B88E0AECE2EE}</author>
  </authors>
  <commentList>
    <comment ref="I7" authorId="0" shapeId="0" xr:uid="{146A61AD-3484-4052-A5E9-49898EBF33EA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I14" authorId="1" shapeId="0" xr:uid="{0AD50799-2059-431A-940A-0F23353B77E2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I23" authorId="2" shapeId="0" xr:uid="{6F5FAAFF-0AC7-4ECE-909E-DF1BCDA3C345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E34" authorId="3" shapeId="0" xr:uid="{EA6BADC4-BCAB-439B-9C80-C077104CE77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41" authorId="4" shapeId="0" xr:uid="{4ACFBB9C-9351-45E2-A688-B85EE906D6B5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50" authorId="5" shapeId="0" xr:uid="{2BE0C916-7FAF-41A8-A3B2-B88E0AECE2E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tc={BCA8967B-41B0-4031-B9FB-FC933C297AC3}</author>
    <author>tc={B3711AF1-B542-4629-A9C3-AFC9D0D6E608}</author>
    <author>tc={5B920C55-D8CF-43A0-8A26-0D26DECA1A4E}</author>
    <author>tc={902D3F39-4EDA-41D7-8188-C756831FD512}</author>
    <author>tc={AFE90672-FA14-4613-9D7E-71EEADC9881E}</author>
    <author>tc={4052E483-037F-4454-83D0-D54D8A567650}</author>
  </authors>
  <commentList>
    <comment ref="I7" authorId="0" shapeId="0" xr:uid="{BCA8967B-41B0-4031-B9FB-FC933C297AC3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I14" authorId="1" shapeId="0" xr:uid="{B3711AF1-B542-4629-A9C3-AFC9D0D6E608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I23" authorId="2" shapeId="0" xr:uid="{5B920C55-D8CF-43A0-8A26-0D26DECA1A4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 multifondo risulta zero</t>
      </text>
    </comment>
    <comment ref="E34" authorId="3" shapeId="0" xr:uid="{902D3F39-4EDA-41D7-8188-C756831FD512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41" authorId="4" shapeId="0" xr:uid="{AFE90672-FA14-4613-9D7E-71EEADC9881E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  <comment ref="E50" authorId="5" shapeId="0" xr:uid="{4052E483-037F-4454-83D0-D54D8A567650}">
      <text>
        <t>[Commento in thread]
La versione di Excel in uso consente di leggere questo commento in thread, ma tutte le modifiche a esso apportate verranno rimosse se il file viene aperto in una versione più recente di Excel. Ulteriori informazioni: https://go.microsoft.com/fwlink/?linkid=870924
Commento:
inserire la voce di costo del sistema REGIS e caricare il piano finaziario variato in REGIS/QUADRO ECONOMICO</t>
      </text>
    </comment>
  </commentList>
</comments>
</file>

<file path=xl/sharedStrings.xml><?xml version="1.0" encoding="utf-8"?>
<sst xmlns="http://schemas.openxmlformats.org/spreadsheetml/2006/main" count="640" uniqueCount="107">
  <si>
    <t>ALLEGATO 2_PIANO FINANZIARIO</t>
  </si>
  <si>
    <t xml:space="preserve">REGIONE </t>
  </si>
  <si>
    <t xml:space="preserve">ANAGRAFICA ATS </t>
  </si>
  <si>
    <t>ENTE CAPOFILA</t>
  </si>
  <si>
    <t>CUP</t>
  </si>
  <si>
    <t>PIANO FINANZIARIO INIZIALE</t>
  </si>
  <si>
    <t>Azione</t>
  </si>
  <si>
    <t>SottoAzione</t>
  </si>
  <si>
    <t>Voce di Costo L1</t>
  </si>
  <si>
    <t>Tipo di costo</t>
  </si>
  <si>
    <t>Costo Unitario</t>
  </si>
  <si>
    <t>Unità di Misura</t>
  </si>
  <si>
    <t>Quantita</t>
  </si>
  <si>
    <t>Importo</t>
  </si>
  <si>
    <t>Importo Iva</t>
  </si>
  <si>
    <t>Totale</t>
  </si>
  <si>
    <t>SUB TOTALE COSTO DI GESTIONE</t>
  </si>
  <si>
    <t>SUB TOTALE COSTO DI INVESTIMENTO</t>
  </si>
  <si>
    <t>SUB TOTALE DEFINIZIONE PROGETTO PERSONALIZZATO</t>
  </si>
  <si>
    <t>SUB TOTALE ABITAZIONE</t>
  </si>
  <si>
    <t>SUB TOTALE LAVORO</t>
  </si>
  <si>
    <t>TOTALE</t>
  </si>
  <si>
    <t xml:space="preserve">PIANO FINANZIARIO MODIFICATO </t>
  </si>
  <si>
    <t>Riclassificazione in Regis</t>
  </si>
  <si>
    <t xml:space="preserve">Importo </t>
  </si>
  <si>
    <t>totale variazione sotto azioni</t>
  </si>
  <si>
    <t>percentuale variazione tra sotto azioni</t>
  </si>
  <si>
    <t>GIUSTIFICAZIONI
per ogni giustificazione utilizzare al massimo 1.000 caratteri</t>
  </si>
  <si>
    <t>la differenza tra totale progetto modificato e progetto originario deve essere uguale a zero</t>
  </si>
  <si>
    <t>il totale delle VARIAZIONI deve essere uguale a zero</t>
  </si>
  <si>
    <t>PIANO FINANZIARIO
 VARIAZIONE AZIONI</t>
  </si>
  <si>
    <t>AZIONE</t>
  </si>
  <si>
    <t>INIZIALE</t>
  </si>
  <si>
    <t>FINALE</t>
  </si>
  <si>
    <t>VARIAZIONE</t>
  </si>
  <si>
    <t>A - Progetti diffusi (appartamenti singoli non integrati in una struttura residenziale)</t>
  </si>
  <si>
    <t>B - Progetti diffusi (gruppi di appartamenti non integrati in una struttura residenziale)</t>
  </si>
  <si>
    <t>C - Riconversione di strutture residenziali pubbliche</t>
  </si>
  <si>
    <t>PIANO FINANZIARIO 
VARIAZIONE COSTI DI GESTIONE/INVESTIMENTO</t>
  </si>
  <si>
    <t>TIPO COSTO</t>
  </si>
  <si>
    <t>percentuale variazione</t>
  </si>
  <si>
    <t xml:space="preserve">COSTO DI GESTIONE </t>
  </si>
  <si>
    <t>COSTO DI INVESTIMENTO</t>
  </si>
  <si>
    <t xml:space="preserve">TOTALE COSTI DI GESTIONE E INVESTIMENTO AZIONE A </t>
  </si>
  <si>
    <t xml:space="preserve">TOTALE COSTI DI GESTIONE E INVESTIMENTO AZIONE B </t>
  </si>
  <si>
    <t>TOTALE COSTI DI GESTIONE E INVESTIMENTO AZIONE C</t>
  </si>
  <si>
    <t>*Note per la compilaizone</t>
  </si>
  <si>
    <t xml:space="preserve">- Evidenziare  le  linee modificate </t>
  </si>
  <si>
    <t>Matrice correlazione Voci di costo L1-Regis</t>
  </si>
  <si>
    <t>Assunzioni di personale --&gt; Costo del personale dipendente della PA</t>
  </si>
  <si>
    <t>Altre spese necessarie e funzionali alla realizzazione del progetto --&gt; Altro</t>
  </si>
  <si>
    <t>Ristrutturazione/Riqualificazione di immobili esistenti --&gt; Servizi esterni (compresi lavori)</t>
  </si>
  <si>
    <t>Appalti di servizi e forniture  --&gt; Servizi esterni (compresi lavori)</t>
  </si>
  <si>
    <t xml:space="preserve">Pubblicazione bandi di gara --&gt; Pubblicazioni </t>
  </si>
  <si>
    <t xml:space="preserve">Oneri connessi agli accordi/convenzioni con Enti del Terzo Settore  --&gt; Servizi esterni (compresi lavori)  (A REGIME: verrà aggiunta una apposita voce per questa tipologia di spesa) </t>
  </si>
  <si>
    <t>Assunzione esperti esterni --&gt; Personale non dipendente da destinare allo specifico progetto</t>
  </si>
  <si>
    <t>Appalti forniture --&gt; Servizi esterni (compresi lavori)</t>
  </si>
  <si>
    <t>Servizi di assistenza domiciliare integrata (quota sociale) --&gt; Altro</t>
  </si>
  <si>
    <t>Sservizi di assistenza domiciliare --&gt; Altro</t>
  </si>
  <si>
    <t xml:space="preserve">Accordi /convenzioni con Enti del Terzo settore --&gt; Servizi esterni (compresi lavori)  (A REGIME: verrà aggiunta una apposita voce per questa tipologia di spesa) </t>
  </si>
  <si>
    <t>All 2_Piano finanziario</t>
  </si>
  <si>
    <t xml:space="preserve">A 1 Riqualificazione degli spazi abitativi e dotazione strumentale tecnologica atta a garantire l’autonomia dell’anziano e il collegamento alla rete dei servizi integrati sociali e sociosanitari per la continuità assistenziale </t>
  </si>
  <si>
    <t>Ristrutturazione/Riqualificazione di immobili esistenti</t>
  </si>
  <si>
    <t>Costo di investimento</t>
  </si>
  <si>
    <t>affidamento lavori – CoeSO (Massa Marittima)</t>
  </si>
  <si>
    <t>Altre spese necessarie e funzionali alla realizzazione del progetto</t>
  </si>
  <si>
    <t>n. dispositivo di telesoccorso – CoeSo (Massa Marittima)</t>
  </si>
  <si>
    <t>A 2 Potenziamento della rete integrata dei servizi legati alla domiciliarità</t>
  </si>
  <si>
    <t>Appalti di servizi e forniture</t>
  </si>
  <si>
    <t>Costo di gestione</t>
  </si>
  <si>
    <t>affidamento gestione del servizio – CoeSO (Massa Marittima) I servizi sono calcolati sulla base dei requisiti assitenziali richiesti dalla 2/R. Non essendoci però risorse sufficienti è stata inserita a budget solo una quota parte. Nello specifico:   1.460 ore di ADB  a 25€ all'ora; 140 ore di animazione socio-educativa a 27€ l'ora.</t>
  </si>
  <si>
    <t>B 1 Realizzazione di investimenti infrastrutturali per la riqualificazione degli immobili in gruppi di appartamenti autonomi, corredati da dotazione strumentale tecnologica atta a garantire l’autonomia dell’anziano e il collegamento alla rete dei servizi integrati sociali e sociosanitari per la continuità assistenziale</t>
  </si>
  <si>
    <t>affidamento per incarico di progettazione, direzione lavori e coordinamento sicurezza in fase di progettazione ed esecuzione – SdS Senese</t>
  </si>
  <si>
    <t>Appalti forniture</t>
  </si>
  <si>
    <t>affidamento per acquisto arredi – SdS Senese</t>
  </si>
  <si>
    <t>affidamento per ristrutturazione di immobili esistenti – SdS Senese</t>
  </si>
  <si>
    <t>Pubblicazione bandi di gara</t>
  </si>
  <si>
    <t>Affidamento SdS Senese</t>
  </si>
  <si>
    <t>affidamento acquisto arredi – SdS Senese</t>
  </si>
  <si>
    <t>C 1 Realizzazione di investimenti infrastrutturali per la riqualificazione di strutture residenziali pubbliche in gruppi di appartamenti autonomi dotati di strumentazione tecnologica innovativa, atta a garantire l’autonomia dell’anziano e il collegamento alla rete dei servizi integrati sociali e sociosanitari per la continuità assistenziale</t>
  </si>
  <si>
    <t>incarico di progettazione direzione lavori collaudi e verifiche tecniche – SdS Alta Val d’Elsa</t>
  </si>
  <si>
    <t>affidamento lavori – SdS Alta Val d’Elsa</t>
  </si>
  <si>
    <t>affidamenti per fornitura domotica e per arredi – SdS Alta Val d’Elsa</t>
  </si>
  <si>
    <t>affidamento - SdS Alta Val d’Elsa (I servizi sono calcolati sulla base dei requisiti assitenziali richiesti dalla 2/R. Non essendoci però risorse sufficienti è stata inserita a budget solo una quota parte. Nello specifico:  3000 ore di ADB  a 20,00€ all'ora)</t>
  </si>
  <si>
    <t>modificato …......</t>
  </si>
  <si>
    <t>Oneri connessi agli accordi/convenzioni con Enti del Terzo Settore</t>
  </si>
  <si>
    <t>modificato da costi di investimento a costo di gestione ....</t>
  </si>
  <si>
    <t>C - Riconversione strutture residenziali pubbliche</t>
  </si>
  <si>
    <t>A - Progetti diffusi (appartamenti singoli non integrati in una struttura residenziale</t>
  </si>
  <si>
    <r>
      <t xml:space="preserve">A 1 Riqualificazione degli </t>
    </r>
    <r>
      <rPr>
        <b/>
        <sz val="9"/>
        <color theme="1"/>
        <rFont val="Calibri"/>
        <family val="2"/>
        <scheme val="minor"/>
      </rPr>
      <t xml:space="preserve">spazi abitativi </t>
    </r>
    <r>
      <rPr>
        <sz val="9"/>
        <color theme="1"/>
        <rFont val="Calibri"/>
        <family val="2"/>
        <scheme val="minor"/>
      </rPr>
      <t xml:space="preserve">e dotazione strumentale tecnologica atta a garantire l’autonomia dell’anziano e il collegamento alla rete dei servizi integrati sociali e sociosanitari per la continuità assistenziale </t>
    </r>
  </si>
  <si>
    <t>Accordi /convenzioni con Enti del Terzo settore</t>
  </si>
  <si>
    <t>Costo del personale dipendente della PA</t>
  </si>
  <si>
    <t>B - Progetti diffusi, (gruppi di appartamenti non integrati in una struttura residenziale</t>
  </si>
  <si>
    <t>Acquisizione di esperti esterni</t>
  </si>
  <si>
    <t xml:space="preserve"> Altro</t>
  </si>
  <si>
    <r>
      <t>B 1 Realizzazione di investimenti infrastrutturali per la riqualificazione degli immobili in</t>
    </r>
    <r>
      <rPr>
        <b/>
        <sz val="9"/>
        <color theme="1"/>
        <rFont val="Calibri"/>
        <family val="2"/>
        <scheme val="minor"/>
      </rPr>
      <t xml:space="preserve"> gruppi di appartamenti autonom</t>
    </r>
    <r>
      <rPr>
        <sz val="9"/>
        <color theme="1"/>
        <rFont val="Calibri"/>
        <family val="2"/>
        <scheme val="minor"/>
      </rPr>
      <t>i, corredati da dotazione strumentale tecnologica atta a garantire l’autonomia dell’anziano e il collegamento alla rete dei servizi integrati sociali e sociosanitari per la continuità assistenziale</t>
    </r>
  </si>
  <si>
    <t>Servizi esterni (compresi lavori)</t>
  </si>
  <si>
    <t>B 2 Potenziamento della rete integrata dei servizi legati alla domiciliarità</t>
  </si>
  <si>
    <t>Altro specifico</t>
  </si>
  <si>
    <t xml:space="preserve">Pubblicazioni </t>
  </si>
  <si>
    <r>
      <t xml:space="preserve">C 1 Realizzazione di investimenti infrastrutturali per la riqualificazione di </t>
    </r>
    <r>
      <rPr>
        <b/>
        <sz val="9"/>
        <color theme="1"/>
        <rFont val="Calibri"/>
        <family val="2"/>
        <scheme val="minor"/>
      </rPr>
      <t>strutture residenziali</t>
    </r>
    <r>
      <rPr>
        <sz val="9"/>
        <color theme="1"/>
        <rFont val="Calibri"/>
        <family val="2"/>
        <scheme val="minor"/>
      </rPr>
      <t xml:space="preserve"> pubbliche in gruppi di appartamenti autonomi dotati di strumentazione tecnologica innovativa, atta a garantire l’autonomia dell’anziano e il collegamento alla rete dei servizi integrati sociali e sociosanitari per la continuità assistenziale</t>
    </r>
  </si>
  <si>
    <t xml:space="preserve">Servizi esterni (compresi lavori)  (A REGIME: verrà aggiunta una apposita voce per questa tipologia di spesa) </t>
  </si>
  <si>
    <t>C  2 Potenziamento della rete integrata dei servizi legati alla domiciliarità</t>
  </si>
  <si>
    <t>Assuzioni di personale</t>
  </si>
  <si>
    <t>Personale non dipendente da destinare allo specifico progetto</t>
  </si>
  <si>
    <t xml:space="preserve">Servizi di assistenza domiciliare </t>
  </si>
  <si>
    <t>Servizi di assistenza domiciliare integrata (quota sociale)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</si>
</sst>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[$€-410]_-;\-* #,##0.00\ [$€-410]_-;_-* &quot;-&quot;??\ [$€-410]_-;_-@_-"/>
    <numFmt numFmtId="165" formatCode="_-* #,##0\ [$€-410]_-;\-* #,##0\ [$€-410]_-;_-* &quot;-&quot;??\ [$€-410]_-;_-@_-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Garamond"/>
      <family val="1"/>
    </font>
    <font>
      <sz val="11"/>
      <name val="Calibri"/>
      <family val="2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9"/>
      <color theme="1"/>
      <name val="Calibri"/>
      <family val="2"/>
      <scheme val="minor"/>
    </font>
    <font>
      <b/>
      <sz val="11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4">
    <xf numFmtId="0" fontId="0" fillId="0" borderId="0" xfId="0"/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 wrapText="1"/>
    </xf>
    <xf numFmtId="164" fontId="9" fillId="0" borderId="16" xfId="1" applyNumberFormat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9" fontId="9" fillId="3" borderId="24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164" fontId="9" fillId="5" borderId="1" xfId="1" applyNumberFormat="1" applyFont="1" applyFill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2" fillId="0" borderId="0" xfId="0" applyFont="1"/>
    <xf numFmtId="164" fontId="9" fillId="4" borderId="4" xfId="1" applyNumberFormat="1" applyFont="1" applyFill="1" applyBorder="1" applyAlignment="1">
      <alignment horizontal="center" vertical="center"/>
    </xf>
    <xf numFmtId="164" fontId="8" fillId="0" borderId="1" xfId="1" applyNumberFormat="1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/>
    </xf>
    <xf numFmtId="10" fontId="8" fillId="0" borderId="1" xfId="3" applyNumberFormat="1" applyFont="1" applyFill="1" applyBorder="1" applyAlignment="1">
      <alignment horizontal="center" vertical="center"/>
    </xf>
    <xf numFmtId="10" fontId="8" fillId="5" borderId="1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164" fontId="8" fillId="0" borderId="10" xfId="1" applyNumberFormat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/>
    </xf>
    <xf numFmtId="10" fontId="8" fillId="0" borderId="10" xfId="3" applyNumberFormat="1" applyFont="1" applyBorder="1" applyAlignment="1">
      <alignment horizontal="center" vertical="center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/>
    </xf>
    <xf numFmtId="10" fontId="9" fillId="5" borderId="10" xfId="3" applyNumberFormat="1" applyFont="1" applyFill="1" applyBorder="1" applyAlignment="1">
      <alignment horizontal="center" vertical="center"/>
    </xf>
    <xf numFmtId="164" fontId="9" fillId="5" borderId="21" xfId="1" applyNumberFormat="1" applyFont="1" applyFill="1" applyBorder="1" applyAlignment="1">
      <alignment horizontal="center" vertical="center"/>
    </xf>
    <xf numFmtId="10" fontId="8" fillId="0" borderId="4" xfId="3" applyNumberFormat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164" fontId="9" fillId="4" borderId="1" xfId="1" applyNumberFormat="1" applyFont="1" applyFill="1" applyBorder="1" applyAlignment="1">
      <alignment horizontal="center" vertical="center" wrapText="1"/>
    </xf>
    <xf numFmtId="164" fontId="9" fillId="3" borderId="7" xfId="1" applyNumberFormat="1" applyFont="1" applyFill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/>
    </xf>
    <xf numFmtId="164" fontId="9" fillId="4" borderId="22" xfId="1" applyNumberFormat="1" applyFont="1" applyFill="1" applyBorder="1" applyAlignment="1">
      <alignment horizontal="center" vertical="center" wrapText="1"/>
    </xf>
    <xf numFmtId="164" fontId="9" fillId="4" borderId="21" xfId="1" applyNumberFormat="1" applyFont="1" applyFill="1" applyBorder="1" applyAlignment="1">
      <alignment horizontal="center" vertical="center" wrapText="1"/>
    </xf>
    <xf numFmtId="164" fontId="9" fillId="4" borderId="37" xfId="1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9" fillId="4" borderId="3" xfId="1" applyNumberFormat="1" applyFont="1" applyFill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 wrapText="1"/>
    </xf>
    <xf numFmtId="0" fontId="9" fillId="5" borderId="34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31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 wrapText="1"/>
    </xf>
    <xf numFmtId="164" fontId="8" fillId="0" borderId="21" xfId="1" applyNumberFormat="1" applyFont="1" applyBorder="1" applyAlignment="1">
      <alignment horizontal="left" vertical="center" wrapText="1"/>
    </xf>
    <xf numFmtId="164" fontId="9" fillId="0" borderId="3" xfId="1" applyNumberFormat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/>
    </xf>
    <xf numFmtId="164" fontId="9" fillId="5" borderId="21" xfId="1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31" xfId="1" applyFont="1" applyBorder="1" applyAlignment="1">
      <alignment horizontal="left" vertical="center"/>
    </xf>
    <xf numFmtId="0" fontId="9" fillId="0" borderId="1" xfId="1" applyFont="1" applyBorder="1" applyAlignment="1">
      <alignment horizontal="left" vertical="center"/>
    </xf>
    <xf numFmtId="164" fontId="8" fillId="0" borderId="1" xfId="1" applyNumberFormat="1" applyFont="1" applyBorder="1" applyAlignment="1">
      <alignment horizontal="left" vertical="center"/>
    </xf>
    <xf numFmtId="164" fontId="8" fillId="0" borderId="21" xfId="1" applyNumberFormat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164" fontId="9" fillId="5" borderId="1" xfId="1" applyNumberFormat="1" applyFont="1" applyFill="1" applyBorder="1" applyAlignment="1">
      <alignment horizontal="left" vertical="center"/>
    </xf>
    <xf numFmtId="164" fontId="9" fillId="5" borderId="21" xfId="1" applyNumberFormat="1" applyFont="1" applyFill="1" applyBorder="1" applyAlignment="1">
      <alignment horizontal="left" vertical="center"/>
    </xf>
    <xf numFmtId="164" fontId="8" fillId="0" borderId="0" xfId="1" applyNumberFormat="1" applyFont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64" fontId="4" fillId="8" borderId="1" xfId="0" applyNumberFormat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 wrapText="1"/>
    </xf>
    <xf numFmtId="0" fontId="8" fillId="8" borderId="1" xfId="1" applyFont="1" applyFill="1" applyBorder="1" applyAlignment="1">
      <alignment horizontal="center" vertical="center"/>
    </xf>
    <xf numFmtId="164" fontId="8" fillId="8" borderId="1" xfId="1" applyNumberFormat="1" applyFont="1" applyFill="1" applyBorder="1" applyAlignment="1">
      <alignment horizontal="center" vertical="center" wrapText="1"/>
    </xf>
    <xf numFmtId="10" fontId="8" fillId="8" borderId="1" xfId="3" applyNumberFormat="1" applyFont="1" applyFill="1" applyBorder="1" applyAlignment="1">
      <alignment horizontal="center" vertical="center"/>
    </xf>
    <xf numFmtId="164" fontId="8" fillId="8" borderId="1" xfId="1" applyNumberFormat="1" applyFont="1" applyFill="1" applyBorder="1" applyAlignment="1">
      <alignment horizontal="center" vertical="center"/>
    </xf>
    <xf numFmtId="0" fontId="8" fillId="8" borderId="10" xfId="1" applyFont="1" applyFill="1" applyBorder="1" applyAlignment="1">
      <alignment horizontal="center" vertical="center" wrapText="1"/>
    </xf>
    <xf numFmtId="164" fontId="9" fillId="4" borderId="14" xfId="1" applyNumberFormat="1" applyFont="1" applyFill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9" fontId="9" fillId="0" borderId="17" xfId="1" applyNumberFormat="1" applyFont="1" applyBorder="1" applyAlignment="1">
      <alignment horizontal="center" vertical="center" wrapText="1"/>
    </xf>
    <xf numFmtId="9" fontId="9" fillId="0" borderId="32" xfId="1" applyNumberFormat="1" applyFont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0" fontId="9" fillId="6" borderId="0" xfId="0" applyFont="1" applyFill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8" fillId="9" borderId="0" xfId="1" applyFont="1" applyFill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164" fontId="5" fillId="2" borderId="29" xfId="1" applyNumberFormat="1" applyFont="1" applyFill="1" applyBorder="1" applyAlignment="1">
      <alignment horizontal="center" vertical="center" wrapText="1"/>
    </xf>
    <xf numFmtId="164" fontId="5" fillId="2" borderId="30" xfId="1" applyNumberFormat="1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64" fontId="9" fillId="0" borderId="36" xfId="1" applyNumberFormat="1" applyFont="1" applyBorder="1" applyAlignment="1">
      <alignment horizontal="center" vertical="center"/>
    </xf>
    <xf numFmtId="164" fontId="9" fillId="0" borderId="32" xfId="1" applyNumberFormat="1" applyFont="1" applyBorder="1" applyAlignment="1">
      <alignment horizontal="center" vertical="center"/>
    </xf>
    <xf numFmtId="0" fontId="9" fillId="5" borderId="18" xfId="1" applyFont="1" applyFill="1" applyBorder="1" applyAlignment="1">
      <alignment horizontal="center" vertical="center" wrapText="1"/>
    </xf>
    <xf numFmtId="0" fontId="9" fillId="5" borderId="19" xfId="1" applyFont="1" applyFill="1" applyBorder="1" applyAlignment="1">
      <alignment horizontal="center" vertical="center" wrapText="1"/>
    </xf>
    <xf numFmtId="0" fontId="9" fillId="5" borderId="20" xfId="1" applyFont="1" applyFill="1" applyBorder="1" applyAlignment="1">
      <alignment horizontal="center" vertical="center" wrapText="1"/>
    </xf>
    <xf numFmtId="0" fontId="9" fillId="4" borderId="18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center" vertical="center" wrapText="1"/>
    </xf>
    <xf numFmtId="9" fontId="9" fillId="0" borderId="17" xfId="1" applyNumberFormat="1" applyFont="1" applyBorder="1" applyAlignment="1">
      <alignment horizontal="center" vertical="center" wrapText="1"/>
    </xf>
    <xf numFmtId="9" fontId="9" fillId="0" borderId="32" xfId="1" applyNumberFormat="1" applyFont="1" applyBorder="1" applyAlignment="1">
      <alignment horizontal="center" vertical="center" wrapText="1"/>
    </xf>
    <xf numFmtId="0" fontId="9" fillId="4" borderId="25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center" vertical="center" wrapText="1"/>
    </xf>
    <xf numFmtId="0" fontId="9" fillId="4" borderId="11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4" borderId="8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5" borderId="3" xfId="1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8" fillId="0" borderId="28" xfId="1" applyFont="1" applyBorder="1" applyAlignment="1">
      <alignment horizontal="center" vertical="center"/>
    </xf>
    <xf numFmtId="0" fontId="9" fillId="4" borderId="34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 wrapText="1"/>
    </xf>
    <xf numFmtId="0" fontId="10" fillId="2" borderId="39" xfId="1" applyFont="1" applyFill="1" applyBorder="1" applyAlignment="1">
      <alignment horizontal="center" vertical="center" wrapText="1"/>
    </xf>
    <xf numFmtId="0" fontId="10" fillId="2" borderId="40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</cellXfs>
  <cellStyles count="4">
    <cellStyle name="Migliaia 2" xfId="2" xr:uid="{FECE7771-5280-4C32-9E6C-0A3DC04600B3}"/>
    <cellStyle name="Normale" xfId="0" builtinId="0"/>
    <cellStyle name="Normale 2" xfId="1" xr:uid="{1028EA4B-5782-4C72-AC37-106A29DF4770}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nzoni Francesca" id="{25EDC1DE-DCDE-42FE-B78D-80E08742A3CD}" userId="S::FManzoni@lavoro.gov.it::54eec8f0-2096-4ce4-9193-8b055a3b3fbe" providerId="AD"/>
</personList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7" dT="2023-03-08T09:22:22.17" personId="{25EDC1DE-DCDE-42FE-B78D-80E08742A3CD}" id="{DC514C20-4514-4234-BCCA-3628A90EC6C3}">
    <text>in multifondo risulta zero</text>
  </threadedComment>
  <threadedComment ref="I14" dT="2023-03-08T09:22:22.17" personId="{25EDC1DE-DCDE-42FE-B78D-80E08742A3CD}" id="{A7AA5B71-721D-4A83-93BC-AC824777369D}">
    <text>in multifondo risulta zero</text>
  </threadedComment>
  <threadedComment ref="I23" dT="2023-03-08T09:22:22.17" personId="{25EDC1DE-DCDE-42FE-B78D-80E08742A3CD}" id="{6224A04C-E763-48DA-B674-748FE1F65B8C}">
    <text>in multifondo risulta zero</text>
  </threadedComment>
  <threadedComment ref="E34" dT="2023-03-15T09:55:59.89" personId="{25EDC1DE-DCDE-42FE-B78D-80E08742A3CD}" id="{1F8F5CF7-03FB-4B80-BB87-38F148F9A551}">
    <text>inserire la voce di costo del sistema REGIS e caricare il piano finaziario variato in REGIS/QUADRO ECONOMICO</text>
  </threadedComment>
  <threadedComment ref="E41" dT="2023-03-15T09:55:59.89" personId="{25EDC1DE-DCDE-42FE-B78D-80E08742A3CD}" id="{0B67B086-C6F8-4B0A-B323-21B79B46266D}">
    <text>inserire la voce di costo del sistema REGIS e caricare il piano finaziario variato in REGIS/QUADRO ECONOMICO</text>
  </threadedComment>
  <threadedComment ref="E50" dT="2023-03-15T09:55:59.89" personId="{25EDC1DE-DCDE-42FE-B78D-80E08742A3CD}" id="{490DCEF2-02D7-4A35-9E64-27ADBB72580C}">
    <text>inserire la voce di costo del sistema REGIS e caricare il piano finaziario variato in REGIS/QUADRO ECONOMICO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7" dT="2023-03-08T09:22:22.17" personId="{25EDC1DE-DCDE-42FE-B78D-80E08742A3CD}" id="{146A61AD-3484-4052-A5E9-49898EBF33EA}">
    <text>in multifondo risulta zero</text>
  </threadedComment>
  <threadedComment ref="I14" dT="2023-03-08T09:22:22.17" personId="{25EDC1DE-DCDE-42FE-B78D-80E08742A3CD}" id="{0AD50799-2059-431A-940A-0F23353B77E2}">
    <text>in multifondo risulta zero</text>
  </threadedComment>
  <threadedComment ref="I23" dT="2023-03-08T09:22:22.17" personId="{25EDC1DE-DCDE-42FE-B78D-80E08742A3CD}" id="{6F5FAAFF-0AC7-4ECE-909E-DF1BCDA3C345}">
    <text>in multifondo risulta zero</text>
  </threadedComment>
  <threadedComment ref="E34" dT="2023-03-15T09:55:59.89" personId="{25EDC1DE-DCDE-42FE-B78D-80E08742A3CD}" id="{EA6BADC4-BCAB-439B-9C80-C077104CE77E}">
    <text>inserire la voce di costo del sistema REGIS e caricare il piano finaziario variato in REGIS/QUADRO ECONOMICO</text>
  </threadedComment>
  <threadedComment ref="E41" dT="2023-03-15T09:55:59.89" personId="{25EDC1DE-DCDE-42FE-B78D-80E08742A3CD}" id="{4ACFBB9C-9351-45E2-A688-B85EE906D6B5}">
    <text>inserire la voce di costo del sistema REGIS e caricare il piano finaziario variato in REGIS/QUADRO ECONOMICO</text>
  </threadedComment>
  <threadedComment ref="E50" dT="2023-03-15T09:55:59.89" personId="{25EDC1DE-DCDE-42FE-B78D-80E08742A3CD}" id="{2BE0C916-7FAF-41A8-A3B2-B88E0AECE2EE}">
    <text>inserire la voce di costo del sistema REGIS e caricare il piano finaziario variato in REGIS/QUADRO ECONOMICO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I7" dT="2023-03-08T09:22:22.17" personId="{25EDC1DE-DCDE-42FE-B78D-80E08742A3CD}" id="{BCA8967B-41B0-4031-B9FB-FC933C297AC3}">
    <text>in multifondo risulta zero</text>
  </threadedComment>
  <threadedComment ref="I14" dT="2023-03-08T09:22:22.17" personId="{25EDC1DE-DCDE-42FE-B78D-80E08742A3CD}" id="{B3711AF1-B542-4629-A9C3-AFC9D0D6E608}">
    <text>in multifondo risulta zero</text>
  </threadedComment>
  <threadedComment ref="I23" dT="2023-03-08T09:22:22.17" personId="{25EDC1DE-DCDE-42FE-B78D-80E08742A3CD}" id="{5B920C55-D8CF-43A0-8A26-0D26DECA1A4E}">
    <text>in multifondo risulta zero</text>
  </threadedComment>
  <threadedComment ref="E34" dT="2023-03-15T09:55:59.89" personId="{25EDC1DE-DCDE-42FE-B78D-80E08742A3CD}" id="{902D3F39-4EDA-41D7-8188-C756831FD512}">
    <text>inserire la voce di costo del sistema REGIS e caricare il piano finaziario variato in REGIS/QUADRO ECONOMICO</text>
  </threadedComment>
  <threadedComment ref="E41" dT="2023-03-15T09:55:59.89" personId="{25EDC1DE-DCDE-42FE-B78D-80E08742A3CD}" id="{AFE90672-FA14-4613-9D7E-71EEADC9881E}">
    <text>inserire la voce di costo del sistema REGIS e caricare il piano finaziario variato in REGIS/QUADRO ECONOMICO</text>
  </threadedComment>
  <threadedComment ref="E50" dT="2023-03-15T09:55:59.89" personId="{25EDC1DE-DCDE-42FE-B78D-80E08742A3CD}" id="{4052E483-037F-4454-83D0-D54D8A567650}">
    <text>inserire la voce di costo del sistema REGIS e caricare il piano finaziario variato in REGIS/QUADRO ECONOMICO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2BFB5-B0BF-4941-A432-BACEFA8A9276}">
  <sheetPr>
    <pageSetUpPr fitToPage="1"/>
  </sheetPr>
  <dimension ref="A1:P97"/>
  <sheetViews>
    <sheetView tabSelected="1" topLeftCell="A36" zoomScale="70" zoomScaleNormal="70" workbookViewId="0">
      <selection activeCell="A62" sqref="A62"/>
    </sheetView>
  </sheetViews>
  <sheetFormatPr defaultColWidth="9.140625" defaultRowHeight="27.75" customHeight="1" x14ac:dyDescent="0.25"/>
  <cols>
    <col min="1" max="1" width="94.7109375" style="14" customWidth="1"/>
    <col min="2" max="2" width="67.7109375" style="69" customWidth="1"/>
    <col min="3" max="3" width="35.85546875" style="11" customWidth="1"/>
    <col min="4" max="4" width="25.140625" style="14" customWidth="1"/>
    <col min="5" max="5" width="20.85546875" style="14" customWidth="1"/>
    <col min="6" max="6" width="31.7109375" style="14" customWidth="1"/>
    <col min="7" max="7" width="19.140625" style="14" customWidth="1"/>
    <col min="8" max="8" width="22.28515625" style="14" customWidth="1"/>
    <col min="9" max="9" width="22.42578125" style="14" customWidth="1"/>
    <col min="10" max="10" width="32.5703125" style="14" customWidth="1"/>
    <col min="11" max="11" width="26.7109375" style="14" customWidth="1"/>
    <col min="12" max="12" width="20.5703125" style="14" customWidth="1"/>
    <col min="13" max="13" width="21" style="14" customWidth="1"/>
    <col min="14" max="14" width="32.7109375" style="14" customWidth="1"/>
    <col min="15" max="16384" width="9.140625" style="14"/>
  </cols>
  <sheetData>
    <row r="1" spans="1:16" s="2" customFormat="1" ht="27.7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5"/>
      <c r="N1" s="115"/>
    </row>
    <row r="2" spans="1:16" s="2" customFormat="1" ht="15" x14ac:dyDescent="0.25">
      <c r="A2" s="37" t="s">
        <v>1</v>
      </c>
      <c r="B2" s="69"/>
      <c r="C2" s="69"/>
      <c r="D2" s="14"/>
      <c r="E2" s="14"/>
      <c r="F2" s="14"/>
      <c r="G2" s="14"/>
      <c r="H2" s="14"/>
      <c r="I2" s="14"/>
      <c r="J2" s="14"/>
      <c r="K2" s="14"/>
      <c r="L2" s="115"/>
      <c r="M2" s="115"/>
      <c r="N2" s="115"/>
    </row>
    <row r="3" spans="1:16" s="2" customFormat="1" ht="15" x14ac:dyDescent="0.25">
      <c r="A3" s="2" t="s">
        <v>2</v>
      </c>
      <c r="B3" s="69"/>
      <c r="C3" s="69"/>
      <c r="D3" s="14"/>
      <c r="E3" s="14"/>
      <c r="F3" s="14"/>
      <c r="G3" s="14"/>
      <c r="H3" s="14"/>
      <c r="I3" s="14"/>
      <c r="J3" s="14"/>
      <c r="K3" s="14"/>
      <c r="L3" s="115"/>
      <c r="M3" s="115"/>
      <c r="N3" s="115"/>
    </row>
    <row r="4" spans="1:16" s="2" customFormat="1" ht="15" x14ac:dyDescent="0.25">
      <c r="A4" s="37" t="s">
        <v>3</v>
      </c>
      <c r="B4" s="69"/>
      <c r="C4" s="69"/>
      <c r="D4" s="14"/>
      <c r="E4" s="14"/>
      <c r="F4" s="14"/>
      <c r="G4" s="14"/>
      <c r="H4" s="14"/>
      <c r="I4" s="14"/>
      <c r="J4" s="14"/>
      <c r="K4" s="14"/>
      <c r="L4" s="115"/>
      <c r="M4" s="115"/>
      <c r="N4" s="115"/>
    </row>
    <row r="5" spans="1:16" s="2" customFormat="1" ht="15" x14ac:dyDescent="0.25">
      <c r="A5" s="37" t="s">
        <v>4</v>
      </c>
      <c r="B5" s="3"/>
      <c r="C5" s="69"/>
      <c r="D5" s="14"/>
      <c r="E5" s="14"/>
      <c r="F5" s="14"/>
      <c r="G5" s="14"/>
      <c r="H5" s="14"/>
      <c r="I5" s="14"/>
      <c r="J5" s="14"/>
      <c r="K5" s="14"/>
      <c r="L5" s="115"/>
      <c r="M5" s="115"/>
      <c r="N5" s="115"/>
    </row>
    <row r="6" spans="1:16" ht="27.75" customHeight="1" thickBot="1" x14ac:dyDescent="0.3">
      <c r="A6" s="117" t="s">
        <v>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5"/>
      <c r="M6" s="115"/>
      <c r="N6" s="115"/>
    </row>
    <row r="7" spans="1:16" s="9" customFormat="1" ht="27.75" customHeight="1" x14ac:dyDescent="0.25">
      <c r="A7" s="4" t="s">
        <v>6</v>
      </c>
      <c r="B7" s="5" t="s">
        <v>7</v>
      </c>
      <c r="C7" s="5" t="s">
        <v>8</v>
      </c>
      <c r="D7" s="5" t="s">
        <v>9</v>
      </c>
      <c r="E7" s="6" t="s">
        <v>10</v>
      </c>
      <c r="F7" s="5" t="s">
        <v>11</v>
      </c>
      <c r="G7" s="5" t="s">
        <v>12</v>
      </c>
      <c r="H7" s="7" t="s">
        <v>13</v>
      </c>
      <c r="I7" s="7" t="s">
        <v>14</v>
      </c>
      <c r="J7" s="5" t="s">
        <v>15</v>
      </c>
      <c r="K7" s="8">
        <v>0.15</v>
      </c>
      <c r="L7" s="115"/>
      <c r="M7" s="115"/>
      <c r="N7" s="115"/>
      <c r="O7" s="25"/>
      <c r="P7" s="25"/>
    </row>
    <row r="8" spans="1:16" s="25" customFormat="1" ht="63" customHeight="1" x14ac:dyDescent="0.25">
      <c r="A8" s="119" t="str">
        <f>Lista!B2</f>
        <v>A - Progetti diffusi (appartamenti singoli non integrati in una struttura residenziale</v>
      </c>
      <c r="B8" s="109"/>
      <c r="C8" s="109"/>
      <c r="D8" s="10"/>
      <c r="E8" s="59"/>
      <c r="F8" s="71"/>
      <c r="G8" s="10"/>
      <c r="H8" s="59">
        <f>G8*E8</f>
        <v>0</v>
      </c>
      <c r="I8" s="10"/>
      <c r="J8" s="59">
        <f>H8+I8</f>
        <v>0</v>
      </c>
      <c r="K8" s="121"/>
      <c r="L8" s="115"/>
      <c r="M8" s="115"/>
      <c r="N8" s="115"/>
    </row>
    <row r="9" spans="1:16" s="25" customFormat="1" ht="63" customHeight="1" x14ac:dyDescent="0.25">
      <c r="A9" s="120"/>
      <c r="B9" s="109"/>
      <c r="C9" s="109"/>
      <c r="D9" s="10"/>
      <c r="E9" s="59"/>
      <c r="F9" s="71"/>
      <c r="G9" s="10"/>
      <c r="H9" s="59">
        <f t="shared" ref="H9:H10" si="0">G9*E9</f>
        <v>0</v>
      </c>
      <c r="I9" s="10"/>
      <c r="J9" s="59">
        <f t="shared" ref="J9:J10" si="1">H9+I9</f>
        <v>0</v>
      </c>
      <c r="K9" s="122"/>
      <c r="L9" s="115"/>
      <c r="M9" s="115"/>
      <c r="N9" s="115"/>
    </row>
    <row r="10" spans="1:16" s="25" customFormat="1" ht="63" customHeight="1" x14ac:dyDescent="0.25">
      <c r="A10" s="120"/>
      <c r="B10" s="109"/>
      <c r="C10" s="80"/>
      <c r="D10" s="10"/>
      <c r="E10" s="59"/>
      <c r="F10" s="71"/>
      <c r="G10" s="10"/>
      <c r="H10" s="59">
        <f t="shared" si="0"/>
        <v>0</v>
      </c>
      <c r="I10" s="10"/>
      <c r="J10" s="59">
        <f t="shared" si="1"/>
        <v>0</v>
      </c>
      <c r="K10" s="122"/>
      <c r="L10" s="115"/>
      <c r="M10" s="115"/>
      <c r="N10" s="115"/>
    </row>
    <row r="11" spans="1:16" ht="27.75" customHeight="1" x14ac:dyDescent="0.25">
      <c r="A11" s="123" t="s">
        <v>16</v>
      </c>
      <c r="B11" s="124"/>
      <c r="C11" s="124"/>
      <c r="D11" s="124"/>
      <c r="E11" s="124"/>
      <c r="F11" s="124"/>
      <c r="G11" s="124"/>
      <c r="H11" s="125"/>
      <c r="I11" s="46">
        <f>SUMIF(C8:C10,"=COSTO DI GESTIONE",I8:I10)</f>
        <v>0</v>
      </c>
      <c r="J11" s="46">
        <f>SUMIF(D8:D10,"=COSTO DI GESTIONE",J8:J10)</f>
        <v>0</v>
      </c>
      <c r="K11" s="122"/>
      <c r="L11" s="115"/>
      <c r="M11" s="115"/>
      <c r="N11" s="115"/>
      <c r="O11" s="25"/>
      <c r="P11" s="25"/>
    </row>
    <row r="12" spans="1:16" ht="27.75" customHeight="1" thickBot="1" x14ac:dyDescent="0.3">
      <c r="A12" s="123" t="s">
        <v>17</v>
      </c>
      <c r="B12" s="124"/>
      <c r="C12" s="124"/>
      <c r="D12" s="124"/>
      <c r="E12" s="124"/>
      <c r="F12" s="124"/>
      <c r="G12" s="124"/>
      <c r="H12" s="125"/>
      <c r="I12" s="46">
        <f>SUMIF(C9:C11,"=COSTO DI INVESTIMENTO",I9:I11)</f>
        <v>0</v>
      </c>
      <c r="J12" s="46">
        <f>SUMIF(D8:D10,"=COSTO DI INVESTIMENTO",J8:J11)</f>
        <v>0</v>
      </c>
      <c r="K12" s="122"/>
      <c r="L12" s="115"/>
      <c r="M12" s="115"/>
      <c r="N12" s="115"/>
      <c r="O12" s="25"/>
      <c r="P12" s="25"/>
    </row>
    <row r="13" spans="1:16" s="25" customFormat="1" ht="27.75" customHeight="1" thickBot="1" x14ac:dyDescent="0.3">
      <c r="A13" s="126" t="s">
        <v>18</v>
      </c>
      <c r="B13" s="127"/>
      <c r="C13" s="127"/>
      <c r="D13" s="127"/>
      <c r="E13" s="127"/>
      <c r="F13" s="127"/>
      <c r="G13" s="128"/>
      <c r="H13" s="107"/>
      <c r="I13" s="53">
        <f>SUM(I11:I12)</f>
        <v>0</v>
      </c>
      <c r="J13" s="53">
        <f>J11+J12</f>
        <v>0</v>
      </c>
      <c r="K13" s="54">
        <f>J13*$K$7</f>
        <v>0</v>
      </c>
      <c r="L13" s="115"/>
      <c r="M13" s="115"/>
      <c r="N13" s="115"/>
    </row>
    <row r="14" spans="1:16" s="9" customFormat="1" ht="27.75" customHeight="1" x14ac:dyDescent="0.25">
      <c r="A14" s="4" t="s">
        <v>6</v>
      </c>
      <c r="B14" s="70" t="s">
        <v>7</v>
      </c>
      <c r="C14" s="5" t="s">
        <v>8</v>
      </c>
      <c r="D14" s="5" t="s">
        <v>9</v>
      </c>
      <c r="E14" s="6" t="s">
        <v>10</v>
      </c>
      <c r="F14" s="5" t="s">
        <v>11</v>
      </c>
      <c r="G14" s="5" t="s">
        <v>12</v>
      </c>
      <c r="H14" s="7" t="s">
        <v>13</v>
      </c>
      <c r="I14" s="7" t="s">
        <v>14</v>
      </c>
      <c r="J14" s="5" t="s">
        <v>15</v>
      </c>
      <c r="K14" s="104"/>
      <c r="L14" s="115"/>
      <c r="M14" s="115"/>
      <c r="N14" s="115"/>
      <c r="O14" s="25"/>
      <c r="P14" s="25"/>
    </row>
    <row r="15" spans="1:16" ht="27.75" customHeight="1" x14ac:dyDescent="0.25">
      <c r="A15" s="119" t="str">
        <f>Lista!B3</f>
        <v>B - Progetti diffusi, (gruppi di appartamenti non integrati in una struttura residenziale</v>
      </c>
      <c r="B15" s="71"/>
      <c r="C15" s="71"/>
      <c r="D15" s="10"/>
      <c r="E15" s="59"/>
      <c r="F15" s="71"/>
      <c r="G15" s="10"/>
      <c r="H15" s="59">
        <f t="shared" ref="H15:H19" si="2">G15*E15</f>
        <v>0</v>
      </c>
      <c r="I15" s="10"/>
      <c r="J15" s="59">
        <f t="shared" ref="J15:J19" si="3">H15+I15</f>
        <v>0</v>
      </c>
      <c r="K15" s="105"/>
      <c r="L15" s="115"/>
      <c r="M15" s="115"/>
      <c r="N15" s="115"/>
      <c r="O15" s="25"/>
      <c r="P15" s="25"/>
    </row>
    <row r="16" spans="1:16" ht="27.75" customHeight="1" x14ac:dyDescent="0.25">
      <c r="A16" s="120"/>
      <c r="B16" s="71"/>
      <c r="C16" s="71"/>
      <c r="D16" s="10"/>
      <c r="E16" s="59"/>
      <c r="F16" s="71"/>
      <c r="G16" s="10"/>
      <c r="H16" s="59">
        <f t="shared" si="2"/>
        <v>0</v>
      </c>
      <c r="I16" s="10"/>
      <c r="J16" s="59">
        <f t="shared" si="3"/>
        <v>0</v>
      </c>
      <c r="K16" s="105"/>
      <c r="L16" s="115"/>
      <c r="M16" s="115"/>
      <c r="N16" s="115"/>
      <c r="O16" s="25"/>
      <c r="P16" s="25"/>
    </row>
    <row r="17" spans="1:16" ht="27.75" customHeight="1" x14ac:dyDescent="0.25">
      <c r="A17" s="120"/>
      <c r="B17" s="71"/>
      <c r="C17" s="71"/>
      <c r="D17" s="10"/>
      <c r="E17" s="59"/>
      <c r="F17" s="71"/>
      <c r="G17" s="10"/>
      <c r="H17" s="59">
        <f t="shared" si="2"/>
        <v>0</v>
      </c>
      <c r="I17" s="10"/>
      <c r="J17" s="59">
        <f t="shared" si="3"/>
        <v>0</v>
      </c>
      <c r="K17" s="105"/>
      <c r="L17" s="115"/>
      <c r="M17" s="115"/>
      <c r="N17" s="115"/>
      <c r="O17" s="25"/>
      <c r="P17" s="25"/>
    </row>
    <row r="18" spans="1:16" ht="27.75" customHeight="1" x14ac:dyDescent="0.25">
      <c r="A18" s="120"/>
      <c r="B18" s="71"/>
      <c r="C18" s="71"/>
      <c r="D18" s="10"/>
      <c r="E18" s="59"/>
      <c r="F18" s="71"/>
      <c r="G18" s="10"/>
      <c r="H18" s="59">
        <f t="shared" si="2"/>
        <v>0</v>
      </c>
      <c r="I18" s="10"/>
      <c r="J18" s="59">
        <f t="shared" si="3"/>
        <v>0</v>
      </c>
      <c r="K18" s="105"/>
      <c r="L18" s="115"/>
      <c r="M18" s="115"/>
      <c r="N18" s="115"/>
      <c r="O18" s="25"/>
      <c r="P18" s="25"/>
    </row>
    <row r="19" spans="1:16" ht="27.75" customHeight="1" x14ac:dyDescent="0.25">
      <c r="A19" s="120"/>
      <c r="B19" s="71"/>
      <c r="C19" s="71"/>
      <c r="D19" s="10"/>
      <c r="E19" s="59"/>
      <c r="F19" s="71"/>
      <c r="G19" s="10"/>
      <c r="H19" s="59">
        <f t="shared" si="2"/>
        <v>0</v>
      </c>
      <c r="I19" s="10"/>
      <c r="J19" s="59">
        <f t="shared" si="3"/>
        <v>0</v>
      </c>
      <c r="K19" s="105"/>
      <c r="L19" s="115"/>
      <c r="M19" s="115"/>
      <c r="N19" s="115"/>
      <c r="O19" s="25"/>
      <c r="P19" s="25"/>
    </row>
    <row r="20" spans="1:16" ht="27.75" customHeight="1" x14ac:dyDescent="0.25">
      <c r="A20" s="123" t="s">
        <v>16</v>
      </c>
      <c r="B20" s="124"/>
      <c r="C20" s="124"/>
      <c r="D20" s="124"/>
      <c r="E20" s="124"/>
      <c r="F20" s="124"/>
      <c r="G20" s="124"/>
      <c r="H20" s="125"/>
      <c r="I20" s="46">
        <f>SUMIF(C14:C19,"=COSTO DI GESTIONE",I14:I19)</f>
        <v>0</v>
      </c>
      <c r="J20" s="46">
        <f>SUMIF(D14:D19,"=COSTO DI GESTIONE",J14:J19)</f>
        <v>0</v>
      </c>
      <c r="K20" s="55"/>
      <c r="L20" s="115"/>
      <c r="M20" s="115"/>
      <c r="N20" s="115"/>
      <c r="O20" s="25"/>
    </row>
    <row r="21" spans="1:16" ht="27.75" customHeight="1" thickBot="1" x14ac:dyDescent="0.3">
      <c r="A21" s="123" t="s">
        <v>17</v>
      </c>
      <c r="B21" s="124"/>
      <c r="C21" s="124"/>
      <c r="D21" s="124"/>
      <c r="E21" s="124"/>
      <c r="F21" s="124"/>
      <c r="G21" s="124"/>
      <c r="H21" s="125"/>
      <c r="I21" s="46">
        <f>SUMIF(C14:C20,"=COSTO DI investimento",I14:I20)</f>
        <v>0</v>
      </c>
      <c r="J21" s="46">
        <f>SUMIF(D14:D19,"=COSTO DI investimento",J14:J20)</f>
        <v>0</v>
      </c>
      <c r="K21" s="55"/>
      <c r="L21" s="115"/>
      <c r="M21" s="115"/>
      <c r="N21" s="115"/>
      <c r="O21" s="25"/>
    </row>
    <row r="22" spans="1:16" s="25" customFormat="1" ht="27.75" customHeight="1" thickBot="1" x14ac:dyDescent="0.3">
      <c r="A22" s="126" t="s">
        <v>19</v>
      </c>
      <c r="B22" s="127"/>
      <c r="C22" s="127"/>
      <c r="D22" s="127"/>
      <c r="E22" s="127"/>
      <c r="F22" s="127"/>
      <c r="G22" s="128"/>
      <c r="H22" s="107"/>
      <c r="I22" s="53">
        <f>SUM(I20:I21)</f>
        <v>0</v>
      </c>
      <c r="J22" s="56">
        <f>J20+J21</f>
        <v>0</v>
      </c>
      <c r="K22" s="54">
        <f>J22*$K$7</f>
        <v>0</v>
      </c>
      <c r="L22" s="115"/>
      <c r="M22" s="115"/>
      <c r="N22" s="115"/>
    </row>
    <row r="23" spans="1:16" s="9" customFormat="1" ht="27.75" customHeight="1" x14ac:dyDescent="0.25">
      <c r="A23" s="4" t="s">
        <v>6</v>
      </c>
      <c r="B23" s="70" t="s">
        <v>7</v>
      </c>
      <c r="C23" s="70" t="s">
        <v>8</v>
      </c>
      <c r="D23" s="5" t="s">
        <v>9</v>
      </c>
      <c r="E23" s="6" t="s">
        <v>10</v>
      </c>
      <c r="F23" s="5" t="s">
        <v>11</v>
      </c>
      <c r="G23" s="5" t="s">
        <v>12</v>
      </c>
      <c r="H23" s="7" t="s">
        <v>13</v>
      </c>
      <c r="I23" s="7" t="s">
        <v>14</v>
      </c>
      <c r="J23" s="5" t="s">
        <v>15</v>
      </c>
      <c r="K23" s="129"/>
      <c r="L23" s="115"/>
      <c r="M23" s="115"/>
      <c r="N23" s="115"/>
      <c r="O23" s="25"/>
      <c r="P23" s="25"/>
    </row>
    <row r="24" spans="1:16" s="25" customFormat="1" ht="27.75" customHeight="1" x14ac:dyDescent="0.25">
      <c r="A24" s="119" t="str">
        <f>Lista!B4</f>
        <v>C - Riconversione di strutture residenziali pubbliche</v>
      </c>
      <c r="B24" s="71"/>
      <c r="C24" s="71"/>
      <c r="D24" s="10"/>
      <c r="E24" s="59"/>
      <c r="F24" s="71"/>
      <c r="G24" s="10"/>
      <c r="H24" s="59">
        <f t="shared" ref="H24:H27" si="4">G24*E24</f>
        <v>0</v>
      </c>
      <c r="I24" s="10"/>
      <c r="J24" s="59">
        <f t="shared" ref="J24:J27" si="5">H24+I24</f>
        <v>0</v>
      </c>
      <c r="K24" s="130"/>
      <c r="L24" s="115"/>
      <c r="M24" s="115"/>
      <c r="N24" s="115"/>
    </row>
    <row r="25" spans="1:16" s="25" customFormat="1" ht="27.75" customHeight="1" x14ac:dyDescent="0.25">
      <c r="A25" s="120"/>
      <c r="B25" s="71"/>
      <c r="C25" s="71"/>
      <c r="D25" s="10"/>
      <c r="E25" s="59"/>
      <c r="F25" s="71"/>
      <c r="G25" s="10"/>
      <c r="H25" s="59">
        <f t="shared" si="4"/>
        <v>0</v>
      </c>
      <c r="I25" s="10"/>
      <c r="J25" s="59">
        <f t="shared" si="5"/>
        <v>0</v>
      </c>
      <c r="K25" s="130"/>
      <c r="L25" s="115"/>
      <c r="M25" s="115"/>
      <c r="N25" s="115"/>
    </row>
    <row r="26" spans="1:16" s="25" customFormat="1" ht="27.75" customHeight="1" x14ac:dyDescent="0.25">
      <c r="A26" s="120"/>
      <c r="B26" s="71"/>
      <c r="C26" s="71"/>
      <c r="D26" s="10"/>
      <c r="E26" s="59"/>
      <c r="F26" s="71"/>
      <c r="G26" s="10"/>
      <c r="H26" s="59">
        <f t="shared" si="4"/>
        <v>0</v>
      </c>
      <c r="I26" s="10"/>
      <c r="J26" s="59">
        <f t="shared" si="5"/>
        <v>0</v>
      </c>
      <c r="K26" s="130"/>
      <c r="L26" s="115"/>
      <c r="M26" s="115"/>
      <c r="N26" s="115"/>
    </row>
    <row r="27" spans="1:16" s="25" customFormat="1" ht="27.75" customHeight="1" x14ac:dyDescent="0.25">
      <c r="A27" s="120"/>
      <c r="B27" s="71"/>
      <c r="C27" s="71"/>
      <c r="D27" s="10"/>
      <c r="E27" s="59"/>
      <c r="F27" s="71"/>
      <c r="G27" s="10"/>
      <c r="H27" s="59">
        <f t="shared" si="4"/>
        <v>0</v>
      </c>
      <c r="I27" s="10"/>
      <c r="J27" s="59">
        <f t="shared" si="5"/>
        <v>0</v>
      </c>
      <c r="K27" s="130"/>
      <c r="L27" s="115"/>
      <c r="M27" s="115"/>
      <c r="N27" s="115"/>
    </row>
    <row r="28" spans="1:16" ht="27.75" customHeight="1" x14ac:dyDescent="0.25">
      <c r="A28" s="123" t="s">
        <v>16</v>
      </c>
      <c r="B28" s="124"/>
      <c r="C28" s="124"/>
      <c r="D28" s="124"/>
      <c r="E28" s="124"/>
      <c r="F28" s="124"/>
      <c r="G28" s="124"/>
      <c r="H28" s="46">
        <f>SUMIF(D24:D27,"=COSTO DI GESTIONE",H24:H27)</f>
        <v>0</v>
      </c>
      <c r="I28" s="46">
        <f ca="1">SUMIF(C28:C255,"=COSTO DI GESTIONE",I23:I27)</f>
        <v>0</v>
      </c>
      <c r="J28" s="46">
        <f>SUMIF(D24:D27,"=COSTO DI GESTIONE",J24:J27)</f>
        <v>0</v>
      </c>
      <c r="K28" s="130"/>
      <c r="L28" s="115"/>
      <c r="M28" s="115"/>
      <c r="N28" s="115"/>
      <c r="O28" s="25"/>
      <c r="P28" s="25"/>
    </row>
    <row r="29" spans="1:16" ht="27.75" customHeight="1" thickBot="1" x14ac:dyDescent="0.3">
      <c r="A29" s="123" t="s">
        <v>17</v>
      </c>
      <c r="B29" s="124"/>
      <c r="C29" s="124"/>
      <c r="D29" s="124"/>
      <c r="E29" s="124"/>
      <c r="F29" s="124"/>
      <c r="G29" s="124"/>
      <c r="H29" s="46">
        <f>SUMIF(D24:D27,"=COSTO DI INVESTIMENTO",H24:H27)</f>
        <v>0</v>
      </c>
      <c r="I29" s="46">
        <f>SUMIF(C23:C27,"=COSTO DI investimento",I23:I27)</f>
        <v>0</v>
      </c>
      <c r="J29" s="46">
        <f>SUMIF(D24:D27,"=COSTO DI investimento",J24:J28)</f>
        <v>0</v>
      </c>
      <c r="K29" s="130"/>
      <c r="L29" s="115"/>
      <c r="M29" s="115"/>
      <c r="N29" s="115"/>
      <c r="O29" s="25"/>
      <c r="P29" s="25"/>
    </row>
    <row r="30" spans="1:16" s="25" customFormat="1" ht="27.75" customHeight="1" thickBot="1" x14ac:dyDescent="0.3">
      <c r="A30" s="131" t="s">
        <v>20</v>
      </c>
      <c r="B30" s="132"/>
      <c r="C30" s="132"/>
      <c r="D30" s="132"/>
      <c r="E30" s="132"/>
      <c r="F30" s="132"/>
      <c r="G30" s="133"/>
      <c r="H30" s="108"/>
      <c r="I30" s="57">
        <f ca="1">SUM(I28:I29)</f>
        <v>0</v>
      </c>
      <c r="J30" s="58">
        <f>J28+J29</f>
        <v>0</v>
      </c>
      <c r="K30" s="54">
        <f>J30*$K$7</f>
        <v>0</v>
      </c>
      <c r="L30" s="115"/>
      <c r="M30" s="115"/>
      <c r="N30" s="115"/>
    </row>
    <row r="31" spans="1:16" ht="27.75" customHeight="1" thickBot="1" x14ac:dyDescent="0.3">
      <c r="A31" s="134" t="s">
        <v>21</v>
      </c>
      <c r="B31" s="135"/>
      <c r="C31" s="135"/>
      <c r="D31" s="135"/>
      <c r="E31" s="135"/>
      <c r="F31" s="135"/>
      <c r="G31" s="135"/>
      <c r="H31" s="135"/>
      <c r="I31" s="136"/>
      <c r="J31" s="27">
        <f>J30+J22+J13</f>
        <v>0</v>
      </c>
      <c r="K31" s="91"/>
      <c r="L31" s="115"/>
      <c r="M31" s="115"/>
      <c r="N31" s="115"/>
    </row>
    <row r="32" spans="1:16" ht="15.75" thickBot="1" x14ac:dyDescent="0.3">
      <c r="A32" s="25"/>
      <c r="B32" s="72"/>
      <c r="C32" s="81"/>
      <c r="D32" s="25"/>
      <c r="E32" s="25"/>
      <c r="F32" s="25"/>
      <c r="G32" s="25"/>
      <c r="H32" s="15"/>
      <c r="I32" s="15"/>
      <c r="J32" s="15"/>
      <c r="K32" s="25"/>
      <c r="L32" s="116"/>
      <c r="M32" s="116"/>
      <c r="N32" s="116"/>
    </row>
    <row r="33" spans="1:14" ht="27.75" customHeight="1" thickBot="1" x14ac:dyDescent="0.3">
      <c r="A33" s="137" t="s">
        <v>22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9"/>
      <c r="M33" s="139"/>
      <c r="N33" s="140"/>
    </row>
    <row r="34" spans="1:14" s="20" customFormat="1" ht="63.75" customHeight="1" x14ac:dyDescent="0.25">
      <c r="A34" s="16" t="s">
        <v>6</v>
      </c>
      <c r="B34" s="73" t="s">
        <v>7</v>
      </c>
      <c r="C34" s="82" t="s">
        <v>8</v>
      </c>
      <c r="D34" s="5" t="s">
        <v>9</v>
      </c>
      <c r="E34" s="18" t="s">
        <v>23</v>
      </c>
      <c r="F34" s="19" t="s">
        <v>10</v>
      </c>
      <c r="G34" s="17" t="s">
        <v>11</v>
      </c>
      <c r="H34" s="17" t="s">
        <v>12</v>
      </c>
      <c r="I34" s="17" t="s">
        <v>24</v>
      </c>
      <c r="J34" s="17" t="s">
        <v>14</v>
      </c>
      <c r="K34" s="17" t="s">
        <v>15</v>
      </c>
      <c r="L34" s="32" t="s">
        <v>25</v>
      </c>
      <c r="M34" s="32" t="s">
        <v>26</v>
      </c>
      <c r="N34" s="33" t="s">
        <v>27</v>
      </c>
    </row>
    <row r="35" spans="1:14" ht="48.75" customHeight="1" x14ac:dyDescent="0.25">
      <c r="A35" s="119" t="str">
        <f>Lista!B2</f>
        <v>A - Progetti diffusi (appartamenti singoli non integrati in una struttura residenziale</v>
      </c>
      <c r="B35" s="109"/>
      <c r="C35" s="109"/>
      <c r="D35" s="10"/>
      <c r="E35" s="59"/>
      <c r="F35" s="59"/>
      <c r="G35" s="71"/>
      <c r="H35" s="10"/>
      <c r="I35" s="59">
        <f>H35*F35</f>
        <v>0</v>
      </c>
      <c r="J35" s="22"/>
      <c r="K35" s="21">
        <f>I35+J35</f>
        <v>0</v>
      </c>
      <c r="L35" s="13">
        <f>K35-J8</f>
        <v>0</v>
      </c>
      <c r="M35" s="35" t="e">
        <f>IF(ABS(K35-J8)&gt;$K$13,((K35-J8))/$J$13,((K35-J8))/$J$13)</f>
        <v>#DIV/0!</v>
      </c>
      <c r="N35" s="38"/>
    </row>
    <row r="36" spans="1:14" ht="48.75" customHeight="1" x14ac:dyDescent="0.25">
      <c r="A36" s="120"/>
      <c r="B36" s="109"/>
      <c r="C36" s="109"/>
      <c r="D36" s="10"/>
      <c r="E36" s="59"/>
      <c r="F36" s="59"/>
      <c r="G36" s="71"/>
      <c r="H36" s="10"/>
      <c r="I36" s="59">
        <f t="shared" ref="I36:I37" si="6">H36*F36</f>
        <v>0</v>
      </c>
      <c r="J36" s="22"/>
      <c r="K36" s="21">
        <f t="shared" ref="K36:K37" si="7">I36+J36</f>
        <v>0</v>
      </c>
      <c r="L36" s="13">
        <f>K36-J9</f>
        <v>0</v>
      </c>
      <c r="M36" s="35" t="e">
        <f>IF(ABS(K36-J9)&gt;$K$13,((K36-J9))/$J$13,((K36-J9))/$J$13)</f>
        <v>#DIV/0!</v>
      </c>
      <c r="N36" s="38"/>
    </row>
    <row r="37" spans="1:14" ht="48.75" customHeight="1" x14ac:dyDescent="0.25">
      <c r="A37" s="120"/>
      <c r="B37" s="109"/>
      <c r="C37" s="80"/>
      <c r="D37" s="10"/>
      <c r="E37" s="59"/>
      <c r="F37" s="59"/>
      <c r="G37" s="71"/>
      <c r="H37" s="10"/>
      <c r="I37" s="59">
        <f t="shared" si="6"/>
        <v>0</v>
      </c>
      <c r="J37" s="22"/>
      <c r="K37" s="21">
        <f t="shared" si="7"/>
        <v>0</v>
      </c>
      <c r="L37" s="13">
        <f>K37-J10</f>
        <v>0</v>
      </c>
      <c r="M37" s="35" t="e">
        <f>IF(ABS(K37-J10)&gt;$K$13,((K37-J10))/$J$13,((K37-J10))/$J$13)</f>
        <v>#DIV/0!</v>
      </c>
      <c r="N37" s="38"/>
    </row>
    <row r="38" spans="1:14" ht="27.75" customHeight="1" x14ac:dyDescent="0.25">
      <c r="A38" s="141" t="s">
        <v>16</v>
      </c>
      <c r="B38" s="142"/>
      <c r="C38" s="142"/>
      <c r="D38" s="142"/>
      <c r="E38" s="142"/>
      <c r="F38" s="142"/>
      <c r="G38" s="142"/>
      <c r="H38" s="142"/>
      <c r="I38" s="142"/>
      <c r="J38" s="23">
        <f>SUMIF(C35:C37,"=COSTO DI GESTIONE",J35:J37)</f>
        <v>0</v>
      </c>
      <c r="K38" s="23">
        <f>SUMIF(D35:D37,"=COSTO DI GESTIONE",K35:K37)</f>
        <v>0</v>
      </c>
      <c r="L38" s="23">
        <f>SUMIF(D35:D37,"=COSTO DI GESTIONE",L35:L37)</f>
        <v>0</v>
      </c>
      <c r="M38" s="36" t="e">
        <f>IF(ABS(K38-J11)&gt;$K$13,((K38-J11))/$J$13,((K38-J11))/$J$13)</f>
        <v>#DIV/0!</v>
      </c>
      <c r="N38" s="23"/>
    </row>
    <row r="39" spans="1:14" ht="27.75" customHeight="1" x14ac:dyDescent="0.25">
      <c r="A39" s="141" t="s">
        <v>17</v>
      </c>
      <c r="B39" s="142"/>
      <c r="C39" s="142"/>
      <c r="D39" s="142"/>
      <c r="E39" s="142"/>
      <c r="F39" s="142"/>
      <c r="G39" s="142"/>
      <c r="H39" s="142"/>
      <c r="I39" s="142"/>
      <c r="J39" s="23">
        <f>SUMIF(C35:C37,"=COSTO DI investimento",J35:J37)</f>
        <v>0</v>
      </c>
      <c r="K39" s="23">
        <f>SUMIF(D35:D37,"=COSTO DI INVESTIMENTO",K35:K37)</f>
        <v>0</v>
      </c>
      <c r="L39" s="23">
        <f>SUMIF(D35:D37,"=COSTO DI INVESTIMENTO",L35:L37)</f>
        <v>0</v>
      </c>
      <c r="M39" s="36" t="e">
        <f>IF(ABS(K39-J12)&gt;$K$13,((K39-J12))/$J$13,((K39-J12))/$J$13)</f>
        <v>#DIV/0!</v>
      </c>
      <c r="N39" s="23"/>
    </row>
    <row r="40" spans="1:14" ht="27.75" customHeight="1" thickBot="1" x14ac:dyDescent="0.3">
      <c r="A40" s="143" t="s">
        <v>18</v>
      </c>
      <c r="B40" s="144"/>
      <c r="C40" s="144"/>
      <c r="D40" s="144"/>
      <c r="E40" s="144"/>
      <c r="F40" s="144"/>
      <c r="G40" s="144"/>
      <c r="H40" s="144"/>
      <c r="I40" s="24">
        <f>K38+K39</f>
        <v>0</v>
      </c>
      <c r="J40" s="24">
        <f>J38+J39</f>
        <v>0</v>
      </c>
      <c r="K40" s="53">
        <f>K38+K39</f>
        <v>0</v>
      </c>
      <c r="L40" s="53">
        <f>L38+L39</f>
        <v>0</v>
      </c>
      <c r="M40" s="53"/>
      <c r="N40" s="53"/>
    </row>
    <row r="41" spans="1:14" ht="27.75" customHeight="1" x14ac:dyDescent="0.25">
      <c r="A41" s="119" t="str">
        <f>Lista!B3</f>
        <v>B - Progetti diffusi, (gruppi di appartamenti non integrati in una struttura residenziale</v>
      </c>
      <c r="B41" s="73" t="s">
        <v>7</v>
      </c>
      <c r="C41" s="83" t="s">
        <v>8</v>
      </c>
      <c r="D41" s="5" t="s">
        <v>9</v>
      </c>
      <c r="E41" s="29" t="s">
        <v>23</v>
      </c>
      <c r="F41" s="30" t="s">
        <v>10</v>
      </c>
      <c r="G41" s="31" t="s">
        <v>11</v>
      </c>
      <c r="H41" s="31" t="s">
        <v>12</v>
      </c>
      <c r="I41" s="31" t="s">
        <v>24</v>
      </c>
      <c r="J41" s="31" t="s">
        <v>14</v>
      </c>
      <c r="K41" s="31" t="s">
        <v>15</v>
      </c>
      <c r="L41" s="32" t="s">
        <v>25</v>
      </c>
      <c r="M41" s="32" t="s">
        <v>26</v>
      </c>
      <c r="N41" s="33" t="s">
        <v>27</v>
      </c>
    </row>
    <row r="42" spans="1:14" ht="27.75" customHeight="1" x14ac:dyDescent="0.25">
      <c r="A42" s="120"/>
      <c r="B42" s="71"/>
      <c r="C42" s="71"/>
      <c r="D42" s="10"/>
      <c r="E42" s="59"/>
      <c r="F42" s="59"/>
      <c r="G42" s="71"/>
      <c r="H42" s="10"/>
      <c r="I42" s="59">
        <f t="shared" ref="I42:I46" si="8">H42*F42</f>
        <v>0</v>
      </c>
      <c r="J42" s="22"/>
      <c r="K42" s="21">
        <f>I42+J42</f>
        <v>0</v>
      </c>
      <c r="L42" s="13">
        <f>K42-J15</f>
        <v>0</v>
      </c>
      <c r="M42" s="35" t="e">
        <f>IF(ABS(K42-J15)&gt;$K$22,((K42-J15))/$J$22,((K42-J15))/$J$22)</f>
        <v>#DIV/0!</v>
      </c>
      <c r="N42" s="51"/>
    </row>
    <row r="43" spans="1:14" ht="27.75" customHeight="1" x14ac:dyDescent="0.25">
      <c r="A43" s="120"/>
      <c r="B43" s="71"/>
      <c r="C43" s="71"/>
      <c r="D43" s="10"/>
      <c r="E43" s="59"/>
      <c r="F43" s="59"/>
      <c r="G43" s="71"/>
      <c r="H43" s="10"/>
      <c r="I43" s="59">
        <f>H43*F43</f>
        <v>0</v>
      </c>
      <c r="J43" s="22"/>
      <c r="K43" s="21">
        <f>I43+J43</f>
        <v>0</v>
      </c>
      <c r="L43" s="13">
        <f t="shared" ref="L43:L45" si="9">K43-J16</f>
        <v>0</v>
      </c>
      <c r="M43" s="35" t="e">
        <f>IF(ABS(K43-J16)&gt;$K$22,((K43-J16))/$J$22,((K43-J16))/$J$22)</f>
        <v>#DIV/0!</v>
      </c>
      <c r="N43" s="51"/>
    </row>
    <row r="44" spans="1:14" ht="27.75" customHeight="1" x14ac:dyDescent="0.25">
      <c r="A44" s="120"/>
      <c r="B44" s="71"/>
      <c r="C44" s="71"/>
      <c r="D44" s="10"/>
      <c r="E44" s="59"/>
      <c r="F44" s="59"/>
      <c r="G44" s="71"/>
      <c r="H44" s="10"/>
      <c r="I44" s="59">
        <f t="shared" si="8"/>
        <v>0</v>
      </c>
      <c r="J44" s="22"/>
      <c r="K44" s="21">
        <f t="shared" ref="K44:K46" si="10">I44+J44</f>
        <v>0</v>
      </c>
      <c r="L44" s="13">
        <f t="shared" si="9"/>
        <v>0</v>
      </c>
      <c r="M44" s="35" t="e">
        <f t="shared" ref="M44:M46" si="11">IF(ABS(K44-J17)&gt;$K$22,((K44-J17))/$J$22,((K44-J17))/$J$22)</f>
        <v>#DIV/0!</v>
      </c>
      <c r="N44" s="51"/>
    </row>
    <row r="45" spans="1:14" ht="27.75" customHeight="1" x14ac:dyDescent="0.25">
      <c r="A45" s="120"/>
      <c r="B45" s="71"/>
      <c r="C45" s="71"/>
      <c r="D45" s="10"/>
      <c r="E45" s="59"/>
      <c r="F45" s="59"/>
      <c r="G45" s="71"/>
      <c r="H45" s="10"/>
      <c r="I45" s="59">
        <f t="shared" si="8"/>
        <v>0</v>
      </c>
      <c r="J45" s="22"/>
      <c r="K45" s="21">
        <f t="shared" si="10"/>
        <v>0</v>
      </c>
      <c r="L45" s="13">
        <f t="shared" si="9"/>
        <v>0</v>
      </c>
      <c r="M45" s="35" t="e">
        <f t="shared" si="11"/>
        <v>#DIV/0!</v>
      </c>
      <c r="N45" s="38"/>
    </row>
    <row r="46" spans="1:14" ht="27.75" customHeight="1" x14ac:dyDescent="0.25">
      <c r="A46" s="120"/>
      <c r="B46" s="71"/>
      <c r="C46" s="71"/>
      <c r="D46" s="10"/>
      <c r="E46" s="59"/>
      <c r="F46" s="59"/>
      <c r="G46" s="71"/>
      <c r="H46" s="10"/>
      <c r="I46" s="59">
        <f t="shared" si="8"/>
        <v>0</v>
      </c>
      <c r="J46" s="22"/>
      <c r="K46" s="21">
        <f t="shared" si="10"/>
        <v>0</v>
      </c>
      <c r="L46" s="13">
        <f>K46-J19</f>
        <v>0</v>
      </c>
      <c r="M46" s="35" t="e">
        <f t="shared" si="11"/>
        <v>#DIV/0!</v>
      </c>
      <c r="N46" s="51"/>
    </row>
    <row r="47" spans="1:14" ht="27.75" customHeight="1" x14ac:dyDescent="0.25">
      <c r="A47" s="141" t="s">
        <v>16</v>
      </c>
      <c r="B47" s="142"/>
      <c r="C47" s="142"/>
      <c r="D47" s="142"/>
      <c r="E47" s="142"/>
      <c r="F47" s="142"/>
      <c r="G47" s="142"/>
      <c r="H47" s="142"/>
      <c r="I47" s="142"/>
      <c r="J47" s="23">
        <f ca="1">SUMIF(C47:C578,"=COSTO DI GESTIONE",J42:J46)</f>
        <v>0</v>
      </c>
      <c r="K47" s="23">
        <f>SUMIF(D42:D46,"=COSTO DI GESTIONE",K42:K46)</f>
        <v>0</v>
      </c>
      <c r="L47" s="23">
        <f>SUMIF(D42:D46,"=COSTO DI GESTIONE",L42:L46)</f>
        <v>0</v>
      </c>
      <c r="M47" s="36" t="e">
        <f>IF(ABS(K47-J20)&gt;$K$22,((K47-J20))/$J$22,((K47-J20))/$J$22)</f>
        <v>#DIV/0!</v>
      </c>
      <c r="N47" s="23"/>
    </row>
    <row r="48" spans="1:14" ht="27.75" customHeight="1" x14ac:dyDescent="0.25">
      <c r="A48" s="141" t="s">
        <v>17</v>
      </c>
      <c r="B48" s="142"/>
      <c r="C48" s="142"/>
      <c r="D48" s="142"/>
      <c r="E48" s="142"/>
      <c r="F48" s="142"/>
      <c r="G48" s="142"/>
      <c r="H48" s="142"/>
      <c r="I48" s="142"/>
      <c r="J48" s="23">
        <f>SUMIF(C42:C46,"=COSTO DI INVESTIMENTO",J42:J46)</f>
        <v>0</v>
      </c>
      <c r="K48" s="23">
        <f>SUMIF(D42:D46,"=COSTO DI investimento",K42:K47)</f>
        <v>0</v>
      </c>
      <c r="L48" s="23">
        <f>SUMIF(D43:D46,"=COSTO DI investimento",L42:L47)</f>
        <v>0</v>
      </c>
      <c r="M48" s="36" t="e">
        <f>IF(ABS(K48-J21)&gt;$K$22,((K48-J21))/$J$22,((K48-J21))/$J$22)</f>
        <v>#DIV/0!</v>
      </c>
      <c r="N48" s="23"/>
    </row>
    <row r="49" spans="1:14" ht="27.75" customHeight="1" thickBot="1" x14ac:dyDescent="0.3">
      <c r="A49" s="143" t="s">
        <v>19</v>
      </c>
      <c r="B49" s="144"/>
      <c r="C49" s="144"/>
      <c r="D49" s="144"/>
      <c r="E49" s="144"/>
      <c r="F49" s="144"/>
      <c r="G49" s="144"/>
      <c r="H49" s="144"/>
      <c r="I49" s="24">
        <f>I47+I48</f>
        <v>0</v>
      </c>
      <c r="J49" s="24">
        <f ca="1">J47+J48</f>
        <v>0</v>
      </c>
      <c r="K49" s="53">
        <f>K48+K47</f>
        <v>0</v>
      </c>
      <c r="L49" s="53">
        <f>L48+L47</f>
        <v>0</v>
      </c>
      <c r="M49" s="53"/>
      <c r="N49" s="53"/>
    </row>
    <row r="50" spans="1:14" ht="27.75" customHeight="1" x14ac:dyDescent="0.25">
      <c r="A50" s="119" t="str">
        <f>Lista!B4</f>
        <v>C - Riconversione di strutture residenziali pubbliche</v>
      </c>
      <c r="B50" s="73" t="s">
        <v>7</v>
      </c>
      <c r="C50" s="82" t="s">
        <v>8</v>
      </c>
      <c r="D50" s="5" t="s">
        <v>9</v>
      </c>
      <c r="E50" s="18" t="s">
        <v>23</v>
      </c>
      <c r="F50" s="19" t="s">
        <v>10</v>
      </c>
      <c r="G50" s="17" t="s">
        <v>11</v>
      </c>
      <c r="H50" s="17" t="s">
        <v>12</v>
      </c>
      <c r="I50" s="17" t="s">
        <v>24</v>
      </c>
      <c r="J50" s="31" t="s">
        <v>14</v>
      </c>
      <c r="K50" s="17" t="s">
        <v>15</v>
      </c>
      <c r="L50" s="32" t="s">
        <v>25</v>
      </c>
      <c r="M50" s="32" t="s">
        <v>26</v>
      </c>
      <c r="N50" s="33" t="s">
        <v>27</v>
      </c>
    </row>
    <row r="51" spans="1:14" ht="27.75" customHeight="1" x14ac:dyDescent="0.25">
      <c r="A51" s="120"/>
      <c r="B51" s="71"/>
      <c r="C51" s="71"/>
      <c r="D51" s="10"/>
      <c r="E51" s="59"/>
      <c r="F51" s="59"/>
      <c r="G51" s="71"/>
      <c r="H51" s="10"/>
      <c r="I51" s="59">
        <f t="shared" ref="I51:I54" si="12">H51*F51</f>
        <v>0</v>
      </c>
      <c r="J51" s="22"/>
      <c r="K51" s="21">
        <f>I51+J51</f>
        <v>0</v>
      </c>
      <c r="L51" s="13">
        <f>K51-J24</f>
        <v>0</v>
      </c>
      <c r="M51" s="35" t="e">
        <f>IF(ABS(K51-J24)&gt;$K$30,((K51-J23))/$J$30,((K51-J24))/$J$30)</f>
        <v>#DIV/0!</v>
      </c>
      <c r="N51" s="34"/>
    </row>
    <row r="52" spans="1:14" ht="27.75" customHeight="1" x14ac:dyDescent="0.25">
      <c r="A52" s="120"/>
      <c r="B52" s="71"/>
      <c r="C52" s="71"/>
      <c r="D52" s="10"/>
      <c r="E52" s="59"/>
      <c r="F52" s="59"/>
      <c r="G52" s="71"/>
      <c r="H52" s="10"/>
      <c r="I52" s="59">
        <f t="shared" si="12"/>
        <v>0</v>
      </c>
      <c r="J52" s="22"/>
      <c r="K52" s="21">
        <f t="shared" ref="K52:K54" si="13">I52+J52</f>
        <v>0</v>
      </c>
      <c r="L52" s="13">
        <f>K52-J25</f>
        <v>0</v>
      </c>
      <c r="M52" s="35" t="e">
        <f>IF(ABS(K52-J25)&gt;$K$30,((K52-J24))/$J$30,((K52-J25))/$J$30)</f>
        <v>#DIV/0!</v>
      </c>
      <c r="N52" s="34"/>
    </row>
    <row r="53" spans="1:14" ht="44.25" customHeight="1" x14ac:dyDescent="0.25">
      <c r="A53" s="120"/>
      <c r="B53" s="71"/>
      <c r="C53" s="71"/>
      <c r="D53" s="10"/>
      <c r="E53" s="59"/>
      <c r="F53" s="59"/>
      <c r="G53" s="71"/>
      <c r="H53" s="10"/>
      <c r="I53" s="59">
        <f t="shared" si="12"/>
        <v>0</v>
      </c>
      <c r="J53" s="22"/>
      <c r="K53" s="21">
        <f>I53+J53</f>
        <v>0</v>
      </c>
      <c r="L53" s="13">
        <f>K53-J26</f>
        <v>0</v>
      </c>
      <c r="M53" s="35" t="e">
        <f>IF(ABS(K53-J26)&gt;$K$30,((K53-J25))/$J$30,((K53-J26))/$J$30)</f>
        <v>#DIV/0!</v>
      </c>
      <c r="N53" s="51"/>
    </row>
    <row r="54" spans="1:14" ht="27.75" customHeight="1" x14ac:dyDescent="0.25">
      <c r="A54" s="120"/>
      <c r="B54" s="71"/>
      <c r="C54" s="71"/>
      <c r="D54" s="10"/>
      <c r="E54" s="59"/>
      <c r="F54" s="59"/>
      <c r="G54" s="71"/>
      <c r="H54" s="10"/>
      <c r="I54" s="59">
        <f t="shared" si="12"/>
        <v>0</v>
      </c>
      <c r="J54" s="22"/>
      <c r="K54" s="21">
        <f t="shared" si="13"/>
        <v>0</v>
      </c>
      <c r="L54" s="13">
        <f>K54-J27</f>
        <v>0</v>
      </c>
      <c r="M54" s="35" t="e">
        <f>IF(ABS(K54-J27)&gt;$K$30,((K54-J26))/$J$30,((K54-J27))/$J$30)</f>
        <v>#DIV/0!</v>
      </c>
      <c r="N54" s="34"/>
    </row>
    <row r="55" spans="1:14" ht="27.75" customHeight="1" x14ac:dyDescent="0.25">
      <c r="A55" s="141" t="s">
        <v>16</v>
      </c>
      <c r="B55" s="142"/>
      <c r="C55" s="142"/>
      <c r="D55" s="142"/>
      <c r="E55" s="142"/>
      <c r="F55" s="142"/>
      <c r="G55" s="142"/>
      <c r="H55" s="142"/>
      <c r="I55" s="142"/>
      <c r="J55" s="23">
        <f>SUMIF(C51:C54,"=COSTO DI GESTIONE",J51:J54)</f>
        <v>0</v>
      </c>
      <c r="K55" s="23">
        <f>SUMIF(D51:D54,"=COSTO DI GESTIONE",K51:K54)</f>
        <v>0</v>
      </c>
      <c r="L55" s="23">
        <f>SUMIF(D51:D54,"=COSTO DI GESTIONE",L51:L54)</f>
        <v>0</v>
      </c>
      <c r="M55" s="36" t="e">
        <f>IF(ABS(K55-J28)&gt;$K$30,((K55-J28))/$J$30,((K55-J28))/$J$30)</f>
        <v>#DIV/0!</v>
      </c>
      <c r="N55" s="23"/>
    </row>
    <row r="56" spans="1:14" ht="27.75" customHeight="1" x14ac:dyDescent="0.25">
      <c r="A56" s="141" t="s">
        <v>17</v>
      </c>
      <c r="B56" s="142"/>
      <c r="C56" s="142"/>
      <c r="D56" s="142"/>
      <c r="E56" s="142"/>
      <c r="F56" s="142"/>
      <c r="G56" s="142"/>
      <c r="H56" s="142"/>
      <c r="I56" s="142"/>
      <c r="J56" s="23">
        <f>SUMIF(C52:C54,"=COSTO DI INVESTIMENTO",J52:J54)</f>
        <v>0</v>
      </c>
      <c r="K56" s="23">
        <f>SUMIF(D51:D54,"=COSTO DI investimento",K51:K55)</f>
        <v>0</v>
      </c>
      <c r="L56" s="23">
        <f>SUMIF(D51:D54,"=COSTO DI investimento",L51:L55)</f>
        <v>0</v>
      </c>
      <c r="M56" s="36" t="e">
        <f>IF(ABS(K56-J29)&gt;$K$30,((K56-J29))/$J$30,((K56-J29))/$J$30)</f>
        <v>#DIV/0!</v>
      </c>
      <c r="N56" s="23"/>
    </row>
    <row r="57" spans="1:14" ht="27.75" customHeight="1" thickBot="1" x14ac:dyDescent="0.3">
      <c r="A57" s="149" t="s">
        <v>20</v>
      </c>
      <c r="B57" s="150"/>
      <c r="C57" s="150"/>
      <c r="D57" s="150"/>
      <c r="E57" s="150"/>
      <c r="F57" s="150"/>
      <c r="G57" s="150"/>
      <c r="H57" s="150"/>
      <c r="I57" s="57">
        <f>I55+I56</f>
        <v>0</v>
      </c>
      <c r="J57" s="57">
        <f>J55+J56</f>
        <v>0</v>
      </c>
      <c r="K57" s="57">
        <f>K56+K55</f>
        <v>0</v>
      </c>
      <c r="L57" s="57">
        <f>L56+L55</f>
        <v>0</v>
      </c>
      <c r="M57" s="57"/>
      <c r="N57" s="57"/>
    </row>
    <row r="58" spans="1:14" ht="27.75" customHeight="1" thickBot="1" x14ac:dyDescent="0.3">
      <c r="A58" s="134" t="s">
        <v>21</v>
      </c>
      <c r="B58" s="135"/>
      <c r="C58" s="135"/>
      <c r="D58" s="135"/>
      <c r="E58" s="135"/>
      <c r="F58" s="135"/>
      <c r="G58" s="135"/>
      <c r="H58" s="135"/>
      <c r="I58" s="135"/>
      <c r="J58" s="136"/>
      <c r="K58" s="60">
        <f>K57+K49+K40</f>
        <v>0</v>
      </c>
      <c r="L58" s="100">
        <f>L57+L49+L40</f>
        <v>0</v>
      </c>
      <c r="M58" s="60"/>
      <c r="N58" s="60"/>
    </row>
    <row r="59" spans="1:14" ht="54.75" customHeight="1" x14ac:dyDescent="0.25">
      <c r="A59" s="61"/>
      <c r="B59" s="74"/>
      <c r="C59" s="84"/>
      <c r="D59" s="61"/>
      <c r="E59" s="61"/>
      <c r="F59" s="61"/>
      <c r="G59" s="61"/>
      <c r="H59" s="61"/>
      <c r="I59" s="61"/>
      <c r="J59" s="61"/>
      <c r="K59" s="102">
        <f>K58-J31</f>
        <v>0</v>
      </c>
      <c r="L59" s="102">
        <f>L58</f>
        <v>0</v>
      </c>
      <c r="M59" s="61"/>
      <c r="N59" s="61"/>
    </row>
    <row r="60" spans="1:14" ht="27.75" customHeight="1" thickBot="1" x14ac:dyDescent="0.3">
      <c r="A60" s="25"/>
      <c r="B60" s="72"/>
      <c r="C60" s="81"/>
      <c r="D60" s="25"/>
      <c r="E60" s="25"/>
      <c r="F60" s="25"/>
      <c r="G60" s="25"/>
      <c r="H60" s="25"/>
      <c r="I60" s="25"/>
      <c r="J60" s="25"/>
      <c r="K60" s="101" t="s">
        <v>28</v>
      </c>
      <c r="L60" s="101" t="s">
        <v>29</v>
      </c>
      <c r="M60" s="25"/>
      <c r="N60" s="25"/>
    </row>
    <row r="61" spans="1:14" ht="39" customHeight="1" x14ac:dyDescent="0.25">
      <c r="A61" s="151" t="s">
        <v>30</v>
      </c>
      <c r="B61" s="152"/>
      <c r="C61" s="152"/>
      <c r="D61" s="153"/>
      <c r="E61" s="115"/>
      <c r="F61" s="115"/>
      <c r="G61" s="115"/>
      <c r="H61" s="115"/>
      <c r="I61" s="115"/>
      <c r="J61" s="115"/>
      <c r="K61" s="115"/>
      <c r="L61" s="115"/>
      <c r="M61" s="115"/>
      <c r="N61" s="115"/>
    </row>
    <row r="62" spans="1:14" s="25" customFormat="1" ht="27.75" customHeight="1" x14ac:dyDescent="0.25">
      <c r="A62" s="62" t="s">
        <v>31</v>
      </c>
      <c r="B62" s="75" t="s">
        <v>32</v>
      </c>
      <c r="C62" s="85" t="s">
        <v>33</v>
      </c>
      <c r="D62" s="38" t="s">
        <v>34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4" s="112" customFormat="1" ht="47.25" customHeight="1" x14ac:dyDescent="0.25">
      <c r="A63" s="63" t="s">
        <v>35</v>
      </c>
      <c r="B63" s="28">
        <f>J13</f>
        <v>0</v>
      </c>
      <c r="C63" s="86">
        <f>K40</f>
        <v>0</v>
      </c>
      <c r="D63" s="39">
        <f>C63-B63</f>
        <v>0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</row>
    <row r="64" spans="1:14" s="112" customFormat="1" ht="47.25" customHeight="1" x14ac:dyDescent="0.25">
      <c r="A64" s="63" t="s">
        <v>36</v>
      </c>
      <c r="B64" s="28">
        <f>J22</f>
        <v>0</v>
      </c>
      <c r="C64" s="86">
        <f>K49</f>
        <v>0</v>
      </c>
      <c r="D64" s="39">
        <f>C64-B64</f>
        <v>0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</row>
    <row r="65" spans="1:14" s="112" customFormat="1" ht="47.25" customHeight="1" thickBot="1" x14ac:dyDescent="0.3">
      <c r="A65" s="64" t="s">
        <v>37</v>
      </c>
      <c r="B65" s="76">
        <f>J30</f>
        <v>0</v>
      </c>
      <c r="C65" s="87">
        <f>K57</f>
        <v>0</v>
      </c>
      <c r="D65" s="39">
        <f>C65-B65</f>
        <v>0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</row>
    <row r="66" spans="1:14" ht="27.75" customHeight="1" thickBot="1" x14ac:dyDescent="0.3">
      <c r="A66" s="65" t="s">
        <v>21</v>
      </c>
      <c r="B66" s="77">
        <f>SUM(B63:B65)</f>
        <v>0</v>
      </c>
      <c r="C66" s="77">
        <f>SUM(C63:C65)</f>
        <v>0</v>
      </c>
      <c r="D66" s="77">
        <f>SUM(D63:D65)</f>
        <v>0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</row>
    <row r="67" spans="1:14" ht="27.75" customHeight="1" thickBot="1" x14ac:dyDescent="0.3">
      <c r="A67" s="103"/>
      <c r="D67" s="44"/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 ht="39.75" customHeight="1" thickBot="1" x14ac:dyDescent="0.3">
      <c r="A68" s="145" t="s">
        <v>38</v>
      </c>
      <c r="B68" s="146"/>
      <c r="C68" s="146"/>
      <c r="D68" s="146"/>
      <c r="E68" s="147"/>
      <c r="F68" s="148"/>
      <c r="G68" s="115"/>
      <c r="H68" s="115"/>
      <c r="I68" s="115"/>
      <c r="J68" s="115"/>
      <c r="K68" s="115"/>
      <c r="L68" s="115"/>
      <c r="M68" s="115"/>
      <c r="N68" s="115"/>
    </row>
    <row r="69" spans="1:14" ht="51" customHeight="1" x14ac:dyDescent="0.25">
      <c r="A69" s="41" t="s">
        <v>39</v>
      </c>
      <c r="B69" s="78" t="s">
        <v>32</v>
      </c>
      <c r="C69" s="88" t="s">
        <v>33</v>
      </c>
      <c r="D69" s="40" t="s">
        <v>34</v>
      </c>
      <c r="E69" s="52" t="s">
        <v>40</v>
      </c>
      <c r="F69" s="148"/>
      <c r="G69" s="115"/>
      <c r="H69" s="115"/>
      <c r="I69" s="115"/>
      <c r="J69" s="115"/>
      <c r="K69" s="115"/>
      <c r="L69" s="115"/>
      <c r="M69" s="115"/>
      <c r="N69" s="115"/>
    </row>
    <row r="70" spans="1:14" ht="27.75" customHeight="1" x14ac:dyDescent="0.25">
      <c r="A70" s="66" t="s">
        <v>41</v>
      </c>
      <c r="B70" s="28">
        <f>J11</f>
        <v>0</v>
      </c>
      <c r="C70" s="86">
        <f>K38</f>
        <v>0</v>
      </c>
      <c r="D70" s="13">
        <f>C70-B70</f>
        <v>0</v>
      </c>
      <c r="E70" s="45" t="e">
        <f>D70/$J$13</f>
        <v>#DIV/0!</v>
      </c>
      <c r="F70" s="148"/>
      <c r="G70" s="115"/>
      <c r="H70" s="115"/>
      <c r="I70" s="115"/>
      <c r="J70" s="115"/>
      <c r="K70" s="115"/>
      <c r="L70" s="115"/>
      <c r="M70" s="115"/>
      <c r="N70" s="115"/>
    </row>
    <row r="71" spans="1:14" ht="51" customHeight="1" x14ac:dyDescent="0.25">
      <c r="A71" s="66" t="s">
        <v>42</v>
      </c>
      <c r="B71" s="28">
        <f>J12</f>
        <v>0</v>
      </c>
      <c r="C71" s="86">
        <f>K39</f>
        <v>0</v>
      </c>
      <c r="D71" s="13">
        <f>C71-B71</f>
        <v>0</v>
      </c>
      <c r="E71" s="45" t="e">
        <f>D71/$J$13</f>
        <v>#DIV/0!</v>
      </c>
      <c r="F71" s="148"/>
      <c r="G71" s="115"/>
      <c r="H71" s="115"/>
      <c r="I71" s="115"/>
      <c r="J71" s="115"/>
      <c r="K71" s="115"/>
      <c r="L71" s="115"/>
      <c r="M71" s="115"/>
      <c r="N71" s="115"/>
    </row>
    <row r="72" spans="1:14" ht="37.5" customHeight="1" x14ac:dyDescent="0.25">
      <c r="A72" s="106" t="s">
        <v>43</v>
      </c>
      <c r="B72" s="12">
        <f>B70+B71</f>
        <v>0</v>
      </c>
      <c r="C72" s="89">
        <f>C70+C71</f>
        <v>0</v>
      </c>
      <c r="D72" s="47">
        <f>D70+D71</f>
        <v>0</v>
      </c>
      <c r="E72" s="48" t="e">
        <f>D72/$J$13</f>
        <v>#DIV/0!</v>
      </c>
      <c r="F72" s="148"/>
      <c r="G72" s="115"/>
      <c r="H72" s="115"/>
      <c r="I72" s="115"/>
      <c r="J72" s="115"/>
      <c r="K72" s="115"/>
      <c r="L72" s="115"/>
      <c r="M72" s="115"/>
      <c r="N72" s="115"/>
    </row>
    <row r="73" spans="1:14" ht="15" x14ac:dyDescent="0.25">
      <c r="A73" s="66" t="s">
        <v>41</v>
      </c>
      <c r="B73" s="28">
        <f>J20</f>
        <v>0</v>
      </c>
      <c r="C73" s="86">
        <f>K47</f>
        <v>0</v>
      </c>
      <c r="D73" s="13">
        <f>C73-B73</f>
        <v>0</v>
      </c>
      <c r="E73" s="34" t="e">
        <f>D73/$J$22</f>
        <v>#DIV/0!</v>
      </c>
      <c r="F73" s="148"/>
      <c r="G73" s="115"/>
      <c r="H73" s="115"/>
      <c r="I73" s="115"/>
      <c r="J73" s="115"/>
      <c r="K73" s="115"/>
      <c r="L73" s="115"/>
      <c r="M73" s="115"/>
      <c r="N73" s="115"/>
    </row>
    <row r="74" spans="1:14" ht="15" x14ac:dyDescent="0.25">
      <c r="A74" s="66" t="s">
        <v>42</v>
      </c>
      <c r="B74" s="28">
        <f>J21</f>
        <v>0</v>
      </c>
      <c r="C74" s="86">
        <f>K48</f>
        <v>0</v>
      </c>
      <c r="D74" s="13">
        <f>C74-B74</f>
        <v>0</v>
      </c>
      <c r="E74" s="45" t="e">
        <f>D74/$J$22</f>
        <v>#DIV/0!</v>
      </c>
      <c r="F74" s="148"/>
      <c r="G74" s="115"/>
      <c r="H74" s="115"/>
      <c r="I74" s="115"/>
      <c r="J74" s="115"/>
      <c r="K74" s="115"/>
      <c r="L74" s="115"/>
      <c r="M74" s="115"/>
      <c r="N74" s="115"/>
    </row>
    <row r="75" spans="1:14" ht="44.25" customHeight="1" x14ac:dyDescent="0.25">
      <c r="A75" s="106" t="s">
        <v>44</v>
      </c>
      <c r="B75" s="12">
        <f>B74+B73</f>
        <v>0</v>
      </c>
      <c r="C75" s="89">
        <f t="shared" ref="C75" si="14">C74+C73</f>
        <v>0</v>
      </c>
      <c r="D75" s="47">
        <f>D74+D73</f>
        <v>0</v>
      </c>
      <c r="E75" s="48" t="e">
        <f>D75/$J$22</f>
        <v>#DIV/0!</v>
      </c>
      <c r="F75" s="148"/>
      <c r="G75" s="115"/>
      <c r="H75" s="115"/>
      <c r="I75" s="115"/>
      <c r="J75" s="115"/>
      <c r="K75" s="115"/>
      <c r="L75" s="115"/>
      <c r="M75" s="115"/>
      <c r="N75" s="115"/>
    </row>
    <row r="76" spans="1:14" ht="15" x14ac:dyDescent="0.25">
      <c r="A76" s="66" t="s">
        <v>41</v>
      </c>
      <c r="B76" s="28">
        <f>J28</f>
        <v>0</v>
      </c>
      <c r="C76" s="86">
        <f>K55</f>
        <v>0</v>
      </c>
      <c r="D76" s="13">
        <f>C76-B76</f>
        <v>0</v>
      </c>
      <c r="E76" s="45" t="e">
        <f>D76/$J$30</f>
        <v>#DIV/0!</v>
      </c>
      <c r="F76" s="148"/>
      <c r="G76" s="115"/>
      <c r="H76" s="115"/>
      <c r="I76" s="115"/>
      <c r="J76" s="115"/>
      <c r="K76" s="115"/>
      <c r="L76" s="115"/>
      <c r="M76" s="115"/>
      <c r="N76" s="115"/>
    </row>
    <row r="77" spans="1:14" ht="15" x14ac:dyDescent="0.25">
      <c r="A77" s="66" t="s">
        <v>42</v>
      </c>
      <c r="B77" s="28">
        <f>J29</f>
        <v>0</v>
      </c>
      <c r="C77" s="86">
        <f>K56</f>
        <v>0</v>
      </c>
      <c r="D77" s="13">
        <f>C77-B77</f>
        <v>0</v>
      </c>
      <c r="E77" s="45" t="e">
        <f>D77/$J$30</f>
        <v>#DIV/0!</v>
      </c>
      <c r="F77" s="148"/>
      <c r="G77" s="115"/>
      <c r="H77" s="115"/>
      <c r="I77" s="115"/>
      <c r="J77" s="115"/>
      <c r="K77" s="115"/>
      <c r="L77" s="115"/>
      <c r="M77" s="115"/>
      <c r="N77" s="115"/>
    </row>
    <row r="78" spans="1:14" ht="45.75" customHeight="1" thickBot="1" x14ac:dyDescent="0.3">
      <c r="A78" s="67" t="s">
        <v>45</v>
      </c>
      <c r="B78" s="79">
        <f>B77+B76</f>
        <v>0</v>
      </c>
      <c r="C78" s="90">
        <f t="shared" ref="C78" si="15">C77+C76</f>
        <v>0</v>
      </c>
      <c r="D78" s="49">
        <f>D77+D76</f>
        <v>0</v>
      </c>
      <c r="E78" s="48" t="e">
        <f>D78/$J$22</f>
        <v>#DIV/0!</v>
      </c>
      <c r="F78" s="148"/>
      <c r="G78" s="115"/>
      <c r="H78" s="115"/>
      <c r="I78" s="115"/>
      <c r="J78" s="115"/>
      <c r="K78" s="115"/>
      <c r="L78" s="115"/>
      <c r="M78" s="115"/>
      <c r="N78" s="115"/>
    </row>
    <row r="79" spans="1:14" ht="27.75" customHeight="1" thickBot="1" x14ac:dyDescent="0.3">
      <c r="A79" s="42" t="s">
        <v>21</v>
      </c>
      <c r="B79" s="77">
        <f>B72+B75+B78</f>
        <v>0</v>
      </c>
      <c r="C79" s="77">
        <f>C72+C75+C78</f>
        <v>0</v>
      </c>
      <c r="D79" s="43">
        <f>D72+D75+D78</f>
        <v>0</v>
      </c>
      <c r="E79" s="50"/>
      <c r="F79" s="148"/>
      <c r="G79" s="115"/>
      <c r="H79" s="115"/>
      <c r="I79" s="115"/>
      <c r="J79" s="115"/>
      <c r="K79" s="115"/>
      <c r="L79" s="115"/>
      <c r="M79" s="115"/>
      <c r="N79" s="115"/>
    </row>
    <row r="80" spans="1:14" ht="27.75" customHeight="1" x14ac:dyDescent="0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</row>
    <row r="81" spans="1:14" ht="27.75" customHeight="1" x14ac:dyDescent="0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</row>
    <row r="82" spans="1:14" ht="27.75" customHeight="1" x14ac:dyDescent="0.25">
      <c r="A82" s="110" t="s">
        <v>46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</row>
    <row r="83" spans="1:14" ht="27.75" customHeight="1" x14ac:dyDescent="0.25">
      <c r="A83" s="111" t="s">
        <v>47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1:14" ht="27.75" customHeight="1" x14ac:dyDescent="0.25">
      <c r="A84" s="20" t="s">
        <v>48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1:14" ht="27.75" customHeight="1" x14ac:dyDescent="0.25">
      <c r="A85" s="3" t="s">
        <v>49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</row>
    <row r="86" spans="1:14" ht="27.75" customHeight="1" x14ac:dyDescent="0.25">
      <c r="A86" s="3" t="s">
        <v>50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1:14" ht="27.75" customHeight="1" x14ac:dyDescent="0.25">
      <c r="A87" s="3" t="s">
        <v>51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1:14" ht="27.75" customHeight="1" x14ac:dyDescent="0.25">
      <c r="A88" s="3" t="s">
        <v>52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</row>
    <row r="89" spans="1:14" ht="27.75" customHeight="1" x14ac:dyDescent="0.25">
      <c r="A89" s="3" t="s">
        <v>53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1:14" ht="27.75" customHeight="1" x14ac:dyDescent="0.25">
      <c r="A90" s="3" t="s">
        <v>54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</row>
    <row r="91" spans="1:14" ht="27.75" customHeight="1" x14ac:dyDescent="0.25">
      <c r="A91" s="3" t="s">
        <v>55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</row>
    <row r="92" spans="1:14" ht="27.75" customHeight="1" x14ac:dyDescent="0.25">
      <c r="A92" s="3" t="s">
        <v>56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</row>
    <row r="93" spans="1:14" ht="27.75" customHeight="1" x14ac:dyDescent="0.25">
      <c r="A93" s="3" t="s">
        <v>57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</row>
    <row r="94" spans="1:14" ht="27.75" customHeight="1" x14ac:dyDescent="0.25">
      <c r="A94" s="3" t="s">
        <v>58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</row>
    <row r="95" spans="1:14" ht="27.75" customHeight="1" x14ac:dyDescent="0.25">
      <c r="A95" s="3" t="s">
        <v>59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</row>
    <row r="96" spans="1:14" ht="27.75" customHeight="1" x14ac:dyDescent="0.25">
      <c r="J96" s="68"/>
    </row>
    <row r="97" spans="1:10" ht="27.75" customHeight="1" x14ac:dyDescent="0.25">
      <c r="A97" s="14" t="s">
        <v>60</v>
      </c>
      <c r="J97" s="68"/>
    </row>
  </sheetData>
  <dataConsolidate/>
  <mergeCells count="38">
    <mergeCell ref="A68:E68"/>
    <mergeCell ref="F68:N79"/>
    <mergeCell ref="A80:A81"/>
    <mergeCell ref="B80:N95"/>
    <mergeCell ref="A55:I55"/>
    <mergeCell ref="A56:I56"/>
    <mergeCell ref="A57:H57"/>
    <mergeCell ref="A58:J58"/>
    <mergeCell ref="A61:D61"/>
    <mergeCell ref="E61:N67"/>
    <mergeCell ref="A50:A54"/>
    <mergeCell ref="A30:G30"/>
    <mergeCell ref="A31:I31"/>
    <mergeCell ref="A33:N33"/>
    <mergeCell ref="A35:A37"/>
    <mergeCell ref="A38:I38"/>
    <mergeCell ref="A39:I39"/>
    <mergeCell ref="A40:H40"/>
    <mergeCell ref="A41:A46"/>
    <mergeCell ref="A47:I47"/>
    <mergeCell ref="A48:I48"/>
    <mergeCell ref="A49:H49"/>
    <mergeCell ref="A1:K1"/>
    <mergeCell ref="L1:N32"/>
    <mergeCell ref="A6:K6"/>
    <mergeCell ref="A8:A10"/>
    <mergeCell ref="K8:K12"/>
    <mergeCell ref="A11:H11"/>
    <mergeCell ref="A12:H12"/>
    <mergeCell ref="A13:G13"/>
    <mergeCell ref="A15:A19"/>
    <mergeCell ref="A20:H20"/>
    <mergeCell ref="A21:H21"/>
    <mergeCell ref="A22:G22"/>
    <mergeCell ref="K23:K29"/>
    <mergeCell ref="A24:A27"/>
    <mergeCell ref="A28:G28"/>
    <mergeCell ref="A29:G29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headerFooter>
    <oddHeader>&amp;L
&amp;G&amp;C&amp;G&amp;R&amp;G</oddHeader>
    <oddFooter>Pagina 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B02C7A98-F3B2-45BC-8B02-F1E5079450A4}">
          <x14:formula1>
            <xm:f>Lista!$C$6:$C$7</xm:f>
          </x14:formula1>
          <xm:sqref>B24:B27 B51:B54</xm:sqref>
        </x14:dataValidation>
        <x14:dataValidation type="list" allowBlank="1" showInputMessage="1" showErrorMessage="1" xr:uid="{813095E5-83F8-4625-97DC-E27E67D0ED83}">
          <x14:formula1>
            <xm:f>Lista!$C$4:$C$5</xm:f>
          </x14:formula1>
          <xm:sqref>B15:B19 B42:B46</xm:sqref>
        </x14:dataValidation>
        <x14:dataValidation type="list" allowBlank="1" showInputMessage="1" showErrorMessage="1" xr:uid="{B700BF3D-D80C-4949-B968-8D3133252E8E}">
          <x14:formula1>
            <xm:f>Lista!$C$2:$C$3</xm:f>
          </x14:formula1>
          <xm:sqref>B8:B10 B35:B37</xm:sqref>
        </x14:dataValidation>
        <x14:dataValidation type="list" allowBlank="1" showInputMessage="1" showErrorMessage="1" xr:uid="{A5C8E512-D17C-43D7-9614-819BC6FAC63E}">
          <x14:formula1>
            <xm:f>Lista!$F$2:$F$7</xm:f>
          </x14:formula1>
          <xm:sqref>E35:E37 E51:E54 E42:E46</xm:sqref>
        </x14:dataValidation>
        <x14:dataValidation type="list" allowBlank="1" showInputMessage="1" showErrorMessage="1" xr:uid="{611D623C-2EDB-4C81-8A90-8B5BE0DFFBC7}">
          <x14:formula1>
            <xm:f>Lista!$D$1:$D$20</xm:f>
          </x14:formula1>
          <xm:sqref>C8:C10 C51:C54 C42:C46 C35:C37 C15:C19 C24:C27</xm:sqref>
        </x14:dataValidation>
        <x14:dataValidation type="list" allowBlank="1" showInputMessage="1" showErrorMessage="1" xr:uid="{E960B51E-AC5C-40A4-B4A8-2E5FD38876BA}">
          <x14:formula1>
            <xm:f>Lista!$E$2:$E$3</xm:f>
          </x14:formula1>
          <xm:sqref>D8:D10 D42:D46 D15:D19 D35:D37 D24:D27 D51:D54</xm:sqref>
        </x14:dataValidation>
        <x14:dataValidation type="list" allowBlank="1" showInputMessage="1" showErrorMessage="1" xr:uid="{9064039D-B3F2-4EB5-A8DF-F50526254E5E}">
          <x14:formula1>
            <xm:f>Lista!$B$2:$B$4</xm:f>
          </x14:formula1>
          <xm:sqref>A8 A35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1BD4F-D317-4542-BE0B-C3B62CD1E9AF}">
  <sheetPr>
    <pageSetUpPr fitToPage="1"/>
  </sheetPr>
  <dimension ref="A1:P97"/>
  <sheetViews>
    <sheetView topLeftCell="A79" zoomScale="70" zoomScaleNormal="70" workbookViewId="0">
      <selection activeCell="A68" sqref="A68:XFD79"/>
    </sheetView>
  </sheetViews>
  <sheetFormatPr defaultColWidth="9.140625" defaultRowHeight="27.75" customHeight="1" x14ac:dyDescent="0.25"/>
  <cols>
    <col min="1" max="1" width="94.7109375" style="14" customWidth="1"/>
    <col min="2" max="2" width="67.7109375" style="69" customWidth="1"/>
    <col min="3" max="3" width="35.85546875" style="11" customWidth="1"/>
    <col min="4" max="4" width="25.140625" style="14" customWidth="1"/>
    <col min="5" max="5" width="20.85546875" style="14" customWidth="1"/>
    <col min="6" max="6" width="31.7109375" style="14" customWidth="1"/>
    <col min="7" max="7" width="19.140625" style="14" customWidth="1"/>
    <col min="8" max="8" width="22.28515625" style="14" customWidth="1"/>
    <col min="9" max="9" width="22.42578125" style="14" customWidth="1"/>
    <col min="10" max="10" width="32.5703125" style="14" customWidth="1"/>
    <col min="11" max="11" width="26.7109375" style="14" customWidth="1"/>
    <col min="12" max="12" width="20.5703125" style="14" customWidth="1"/>
    <col min="13" max="13" width="21" style="14" customWidth="1"/>
    <col min="14" max="14" width="32.7109375" style="14" customWidth="1"/>
    <col min="15" max="16384" width="9.140625" style="14"/>
  </cols>
  <sheetData>
    <row r="1" spans="1:16" s="2" customFormat="1" ht="27.7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5"/>
      <c r="N1" s="115"/>
    </row>
    <row r="2" spans="1:16" s="2" customFormat="1" ht="15" x14ac:dyDescent="0.25">
      <c r="A2" s="37" t="s">
        <v>1</v>
      </c>
      <c r="B2" s="69"/>
      <c r="C2" s="69"/>
      <c r="D2" s="14"/>
      <c r="E2" s="14"/>
      <c r="F2" s="14"/>
      <c r="G2" s="14"/>
      <c r="H2" s="14"/>
      <c r="I2" s="14"/>
      <c r="J2" s="14"/>
      <c r="K2" s="14"/>
      <c r="L2" s="115"/>
      <c r="M2" s="115"/>
      <c r="N2" s="115"/>
    </row>
    <row r="3" spans="1:16" s="2" customFormat="1" ht="15" x14ac:dyDescent="0.25">
      <c r="A3" s="2" t="s">
        <v>2</v>
      </c>
      <c r="B3" s="69"/>
      <c r="C3" s="69"/>
      <c r="D3" s="14"/>
      <c r="E3" s="14"/>
      <c r="F3" s="14"/>
      <c r="G3" s="14"/>
      <c r="H3" s="14"/>
      <c r="I3" s="14"/>
      <c r="J3" s="14"/>
      <c r="K3" s="14"/>
      <c r="L3" s="115"/>
      <c r="M3" s="115"/>
      <c r="N3" s="115"/>
    </row>
    <row r="4" spans="1:16" s="2" customFormat="1" ht="15" x14ac:dyDescent="0.25">
      <c r="A4" s="37" t="s">
        <v>3</v>
      </c>
      <c r="B4" s="69"/>
      <c r="C4" s="69"/>
      <c r="D4" s="14"/>
      <c r="E4" s="14"/>
      <c r="F4" s="14"/>
      <c r="G4" s="14"/>
      <c r="H4" s="14"/>
      <c r="I4" s="14"/>
      <c r="J4" s="14"/>
      <c r="K4" s="14"/>
      <c r="L4" s="115"/>
      <c r="M4" s="115"/>
      <c r="N4" s="115"/>
    </row>
    <row r="5" spans="1:16" s="2" customFormat="1" ht="15" x14ac:dyDescent="0.25">
      <c r="A5" s="37" t="s">
        <v>4</v>
      </c>
      <c r="B5" s="3"/>
      <c r="C5" s="69"/>
      <c r="D5" s="14"/>
      <c r="E5" s="14"/>
      <c r="F5" s="14"/>
      <c r="G5" s="14"/>
      <c r="H5" s="14"/>
      <c r="I5" s="14"/>
      <c r="J5" s="14"/>
      <c r="K5" s="14"/>
      <c r="L5" s="115"/>
      <c r="M5" s="115"/>
      <c r="N5" s="115"/>
    </row>
    <row r="6" spans="1:16" ht="27.75" customHeight="1" thickBot="1" x14ac:dyDescent="0.3">
      <c r="A6" s="117" t="s">
        <v>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5"/>
      <c r="M6" s="115"/>
      <c r="N6" s="115"/>
    </row>
    <row r="7" spans="1:16" s="9" customFormat="1" ht="27.75" customHeight="1" x14ac:dyDescent="0.25">
      <c r="A7" s="4" t="s">
        <v>6</v>
      </c>
      <c r="B7" s="5" t="s">
        <v>7</v>
      </c>
      <c r="C7" s="5" t="s">
        <v>8</v>
      </c>
      <c r="D7" s="5" t="s">
        <v>9</v>
      </c>
      <c r="E7" s="6" t="s">
        <v>10</v>
      </c>
      <c r="F7" s="5" t="s">
        <v>11</v>
      </c>
      <c r="G7" s="5" t="s">
        <v>12</v>
      </c>
      <c r="H7" s="7" t="s">
        <v>13</v>
      </c>
      <c r="I7" s="7" t="s">
        <v>14</v>
      </c>
      <c r="J7" s="5" t="s">
        <v>15</v>
      </c>
      <c r="K7" s="8">
        <v>0.15</v>
      </c>
      <c r="L7" s="115"/>
      <c r="M7" s="115"/>
      <c r="N7" s="115"/>
      <c r="O7" s="25"/>
      <c r="P7" s="25"/>
    </row>
    <row r="8" spans="1:16" s="25" customFormat="1" ht="63" customHeight="1" x14ac:dyDescent="0.25">
      <c r="A8" s="119" t="str">
        <f>Lista!B2</f>
        <v>A - Progetti diffusi (appartamenti singoli non integrati in una struttura residenziale</v>
      </c>
      <c r="B8" s="109" t="s">
        <v>61</v>
      </c>
      <c r="C8" s="109" t="s">
        <v>62</v>
      </c>
      <c r="D8" s="10" t="s">
        <v>63</v>
      </c>
      <c r="E8" s="59">
        <v>203629.51</v>
      </c>
      <c r="F8" s="71" t="s">
        <v>64</v>
      </c>
      <c r="G8" s="10">
        <v>1</v>
      </c>
      <c r="H8" s="59">
        <f>G8*E8</f>
        <v>203629.51</v>
      </c>
      <c r="I8" s="10"/>
      <c r="J8" s="59">
        <f>H8+I8</f>
        <v>203629.51</v>
      </c>
      <c r="K8" s="121"/>
      <c r="L8" s="115"/>
      <c r="M8" s="115"/>
      <c r="N8" s="115"/>
    </row>
    <row r="9" spans="1:16" s="25" customFormat="1" ht="63" customHeight="1" x14ac:dyDescent="0.25">
      <c r="A9" s="120"/>
      <c r="B9" s="109" t="s">
        <v>61</v>
      </c>
      <c r="C9" s="109" t="s">
        <v>65</v>
      </c>
      <c r="D9" s="10" t="s">
        <v>63</v>
      </c>
      <c r="E9" s="59">
        <v>350</v>
      </c>
      <c r="F9" s="71" t="s">
        <v>66</v>
      </c>
      <c r="G9" s="10">
        <v>15</v>
      </c>
      <c r="H9" s="59">
        <f t="shared" ref="H9:H10" si="0">G9*E9</f>
        <v>5250</v>
      </c>
      <c r="I9" s="10"/>
      <c r="J9" s="59">
        <f t="shared" ref="J9:J10" si="1">H9+I9</f>
        <v>5250</v>
      </c>
      <c r="K9" s="122"/>
      <c r="L9" s="115"/>
      <c r="M9" s="115"/>
      <c r="N9" s="115"/>
    </row>
    <row r="10" spans="1:16" s="25" customFormat="1" ht="63" customHeight="1" x14ac:dyDescent="0.25">
      <c r="A10" s="120"/>
      <c r="B10" s="109" t="s">
        <v>67</v>
      </c>
      <c r="C10" s="80" t="s">
        <v>68</v>
      </c>
      <c r="D10" s="10" t="s">
        <v>69</v>
      </c>
      <c r="E10" s="59">
        <v>40279.5</v>
      </c>
      <c r="F10" s="71" t="s">
        <v>70</v>
      </c>
      <c r="G10" s="10">
        <v>1</v>
      </c>
      <c r="H10" s="59">
        <f t="shared" si="0"/>
        <v>40279.5</v>
      </c>
      <c r="I10" s="10"/>
      <c r="J10" s="59">
        <f t="shared" si="1"/>
        <v>40279.5</v>
      </c>
      <c r="K10" s="122"/>
      <c r="L10" s="115"/>
      <c r="M10" s="115"/>
      <c r="N10" s="115"/>
    </row>
    <row r="11" spans="1:16" ht="27.75" customHeight="1" x14ac:dyDescent="0.25">
      <c r="A11" s="123" t="s">
        <v>16</v>
      </c>
      <c r="B11" s="124"/>
      <c r="C11" s="124"/>
      <c r="D11" s="124"/>
      <c r="E11" s="124"/>
      <c r="F11" s="124"/>
      <c r="G11" s="124"/>
      <c r="H11" s="125"/>
      <c r="I11" s="46">
        <f>SUMIF(C8:C10,"=COSTO DI GESTIONE",I8:I10)</f>
        <v>0</v>
      </c>
      <c r="J11" s="46">
        <f>SUMIF(D8:D10,"=COSTO DI GESTIONE",J8:J10)</f>
        <v>40279.5</v>
      </c>
      <c r="K11" s="122"/>
      <c r="L11" s="115"/>
      <c r="M11" s="115"/>
      <c r="N11" s="115"/>
      <c r="O11" s="25"/>
      <c r="P11" s="25"/>
    </row>
    <row r="12" spans="1:16" ht="27.75" customHeight="1" thickBot="1" x14ac:dyDescent="0.3">
      <c r="A12" s="123" t="s">
        <v>17</v>
      </c>
      <c r="B12" s="124"/>
      <c r="C12" s="124"/>
      <c r="D12" s="124"/>
      <c r="E12" s="124"/>
      <c r="F12" s="124"/>
      <c r="G12" s="124"/>
      <c r="H12" s="125"/>
      <c r="I12" s="46">
        <f>SUMIF(C9:C11,"=COSTO DI INVESTIMENTO",I9:I11)</f>
        <v>0</v>
      </c>
      <c r="J12" s="46">
        <f>SUMIF(D8:D10,"=COSTO DI INVESTIMENTO",J8:J11)</f>
        <v>208879.51</v>
      </c>
      <c r="K12" s="122"/>
      <c r="L12" s="115"/>
      <c r="M12" s="115"/>
      <c r="N12" s="115"/>
      <c r="O12" s="25"/>
      <c r="P12" s="25"/>
    </row>
    <row r="13" spans="1:16" s="25" customFormat="1" ht="27.75" customHeight="1" thickBot="1" x14ac:dyDescent="0.3">
      <c r="A13" s="126" t="s">
        <v>18</v>
      </c>
      <c r="B13" s="127"/>
      <c r="C13" s="127"/>
      <c r="D13" s="127"/>
      <c r="E13" s="127"/>
      <c r="F13" s="127"/>
      <c r="G13" s="128"/>
      <c r="H13" s="107"/>
      <c r="I13" s="53">
        <f>SUM(I11:I12)</f>
        <v>0</v>
      </c>
      <c r="J13" s="53">
        <f>J11+J12</f>
        <v>249159.01</v>
      </c>
      <c r="K13" s="54">
        <f>J13*$K$7</f>
        <v>37373.851499999997</v>
      </c>
      <c r="L13" s="115"/>
      <c r="M13" s="115"/>
      <c r="N13" s="115"/>
    </row>
    <row r="14" spans="1:16" s="9" customFormat="1" ht="27.75" customHeight="1" x14ac:dyDescent="0.25">
      <c r="A14" s="4" t="s">
        <v>6</v>
      </c>
      <c r="B14" s="70" t="s">
        <v>7</v>
      </c>
      <c r="C14" s="5" t="s">
        <v>8</v>
      </c>
      <c r="D14" s="5" t="s">
        <v>9</v>
      </c>
      <c r="E14" s="6" t="s">
        <v>10</v>
      </c>
      <c r="F14" s="5" t="s">
        <v>11</v>
      </c>
      <c r="G14" s="5" t="s">
        <v>12</v>
      </c>
      <c r="H14" s="7" t="s">
        <v>13</v>
      </c>
      <c r="I14" s="7" t="s">
        <v>14</v>
      </c>
      <c r="J14" s="5" t="s">
        <v>15</v>
      </c>
      <c r="K14" s="104"/>
      <c r="L14" s="115"/>
      <c r="M14" s="115"/>
      <c r="N14" s="115"/>
      <c r="O14" s="25"/>
      <c r="P14" s="25"/>
    </row>
    <row r="15" spans="1:16" ht="27.75" customHeight="1" x14ac:dyDescent="0.25">
      <c r="A15" s="119" t="str">
        <f>Lista!B3</f>
        <v>B - Progetti diffusi, (gruppi di appartamenti non integrati in una struttura residenziale</v>
      </c>
      <c r="B15" s="71" t="s">
        <v>71</v>
      </c>
      <c r="C15" s="71" t="s">
        <v>65</v>
      </c>
      <c r="D15" s="10" t="s">
        <v>63</v>
      </c>
      <c r="E15" s="59">
        <v>140300</v>
      </c>
      <c r="F15" s="71" t="s">
        <v>72</v>
      </c>
      <c r="G15" s="10">
        <v>1</v>
      </c>
      <c r="H15" s="59">
        <f t="shared" ref="H15:H19" si="2">G15*E15</f>
        <v>140300</v>
      </c>
      <c r="I15" s="10"/>
      <c r="J15" s="59">
        <f t="shared" ref="J15:J19" si="3">H15+I15</f>
        <v>140300</v>
      </c>
      <c r="K15" s="105"/>
      <c r="L15" s="115"/>
      <c r="M15" s="115"/>
      <c r="N15" s="115"/>
      <c r="O15" s="25"/>
      <c r="P15" s="25"/>
    </row>
    <row r="16" spans="1:16" ht="27.75" customHeight="1" x14ac:dyDescent="0.25">
      <c r="A16" s="120"/>
      <c r="B16" s="71" t="s">
        <v>71</v>
      </c>
      <c r="C16" s="71" t="s">
        <v>73</v>
      </c>
      <c r="D16" s="10" t="s">
        <v>63</v>
      </c>
      <c r="E16" s="59">
        <v>81740</v>
      </c>
      <c r="F16" s="71" t="s">
        <v>74</v>
      </c>
      <c r="G16" s="10">
        <v>1</v>
      </c>
      <c r="H16" s="59">
        <f t="shared" si="2"/>
        <v>81740</v>
      </c>
      <c r="I16" s="10"/>
      <c r="J16" s="59">
        <f t="shared" si="3"/>
        <v>81740</v>
      </c>
      <c r="K16" s="105"/>
      <c r="L16" s="115"/>
      <c r="M16" s="115"/>
      <c r="N16" s="115"/>
      <c r="O16" s="25"/>
      <c r="P16" s="25"/>
    </row>
    <row r="17" spans="1:16" ht="27.75" customHeight="1" x14ac:dyDescent="0.25">
      <c r="A17" s="120"/>
      <c r="B17" s="71" t="s">
        <v>71</v>
      </c>
      <c r="C17" s="71" t="s">
        <v>62</v>
      </c>
      <c r="D17" s="10" t="s">
        <v>63</v>
      </c>
      <c r="E17" s="59">
        <v>62684</v>
      </c>
      <c r="F17" s="71" t="s">
        <v>75</v>
      </c>
      <c r="G17" s="10">
        <v>1</v>
      </c>
      <c r="H17" s="59">
        <f t="shared" si="2"/>
        <v>62684</v>
      </c>
      <c r="I17" s="10"/>
      <c r="J17" s="59">
        <f t="shared" si="3"/>
        <v>62684</v>
      </c>
      <c r="K17" s="105"/>
      <c r="L17" s="115"/>
      <c r="M17" s="115"/>
      <c r="N17" s="115"/>
      <c r="O17" s="25"/>
      <c r="P17" s="25"/>
    </row>
    <row r="18" spans="1:16" ht="27.75" customHeight="1" x14ac:dyDescent="0.25">
      <c r="A18" s="120"/>
      <c r="B18" s="71" t="s">
        <v>71</v>
      </c>
      <c r="C18" s="71" t="s">
        <v>76</v>
      </c>
      <c r="D18" s="10" t="s">
        <v>63</v>
      </c>
      <c r="E18" s="59">
        <v>3050</v>
      </c>
      <c r="F18" s="71" t="s">
        <v>77</v>
      </c>
      <c r="G18" s="10">
        <v>1</v>
      </c>
      <c r="H18" s="59">
        <f t="shared" si="2"/>
        <v>3050</v>
      </c>
      <c r="I18" s="10"/>
      <c r="J18" s="59">
        <f t="shared" si="3"/>
        <v>3050</v>
      </c>
      <c r="K18" s="105"/>
      <c r="L18" s="115"/>
      <c r="M18" s="115"/>
      <c r="N18" s="115"/>
      <c r="O18" s="25"/>
      <c r="P18" s="25"/>
    </row>
    <row r="19" spans="1:16" ht="27.75" customHeight="1" x14ac:dyDescent="0.25">
      <c r="A19" s="120"/>
      <c r="B19" s="71" t="s">
        <v>71</v>
      </c>
      <c r="C19" s="71" t="s">
        <v>65</v>
      </c>
      <c r="D19" s="10" t="s">
        <v>63</v>
      </c>
      <c r="E19" s="59">
        <v>48067.15</v>
      </c>
      <c r="F19" s="71" t="s">
        <v>78</v>
      </c>
      <c r="G19" s="10">
        <v>1</v>
      </c>
      <c r="H19" s="59">
        <f t="shared" si="2"/>
        <v>48067.15</v>
      </c>
      <c r="I19" s="10"/>
      <c r="J19" s="59">
        <f t="shared" si="3"/>
        <v>48067.15</v>
      </c>
      <c r="K19" s="105"/>
      <c r="L19" s="115"/>
      <c r="M19" s="115"/>
      <c r="N19" s="115"/>
      <c r="O19" s="25"/>
      <c r="P19" s="25"/>
    </row>
    <row r="20" spans="1:16" ht="27.75" customHeight="1" x14ac:dyDescent="0.25">
      <c r="A20" s="123" t="s">
        <v>16</v>
      </c>
      <c r="B20" s="124"/>
      <c r="C20" s="124"/>
      <c r="D20" s="124"/>
      <c r="E20" s="124"/>
      <c r="F20" s="124"/>
      <c r="G20" s="124"/>
      <c r="H20" s="125"/>
      <c r="I20" s="46">
        <f>SUMIF(C14:C19,"=COSTO DI GESTIONE",I14:I19)</f>
        <v>0</v>
      </c>
      <c r="J20" s="46">
        <f>SUMIF(D14:D19,"=COSTO DI GESTIONE",J14:J19)</f>
        <v>0</v>
      </c>
      <c r="K20" s="55"/>
      <c r="L20" s="115"/>
      <c r="M20" s="115"/>
      <c r="N20" s="115"/>
      <c r="O20" s="25"/>
    </row>
    <row r="21" spans="1:16" ht="27.75" customHeight="1" thickBot="1" x14ac:dyDescent="0.3">
      <c r="A21" s="123" t="s">
        <v>17</v>
      </c>
      <c r="B21" s="124"/>
      <c r="C21" s="124"/>
      <c r="D21" s="124"/>
      <c r="E21" s="124"/>
      <c r="F21" s="124"/>
      <c r="G21" s="124"/>
      <c r="H21" s="125"/>
      <c r="I21" s="46">
        <f>SUMIF(C14:C20,"=COSTO DI investimento",I14:I20)</f>
        <v>0</v>
      </c>
      <c r="J21" s="46">
        <f>SUMIF(D14:D19,"=COSTO DI investimento",J14:J20)</f>
        <v>335841.15</v>
      </c>
      <c r="K21" s="55"/>
      <c r="L21" s="115"/>
      <c r="M21" s="115"/>
      <c r="N21" s="115"/>
      <c r="O21" s="25"/>
    </row>
    <row r="22" spans="1:16" s="25" customFormat="1" ht="27.75" customHeight="1" thickBot="1" x14ac:dyDescent="0.3">
      <c r="A22" s="126" t="s">
        <v>19</v>
      </c>
      <c r="B22" s="127"/>
      <c r="C22" s="127"/>
      <c r="D22" s="127"/>
      <c r="E22" s="127"/>
      <c r="F22" s="127"/>
      <c r="G22" s="128"/>
      <c r="H22" s="107"/>
      <c r="I22" s="53">
        <f>SUM(I20:I21)</f>
        <v>0</v>
      </c>
      <c r="J22" s="56">
        <f>J20+J21</f>
        <v>335841.15</v>
      </c>
      <c r="K22" s="54">
        <f>J22*$K$7</f>
        <v>50376.172500000001</v>
      </c>
      <c r="L22" s="115"/>
      <c r="M22" s="115"/>
      <c r="N22" s="115"/>
    </row>
    <row r="23" spans="1:16" s="9" customFormat="1" ht="27.75" customHeight="1" x14ac:dyDescent="0.25">
      <c r="A23" s="4" t="s">
        <v>6</v>
      </c>
      <c r="B23" s="70" t="s">
        <v>7</v>
      </c>
      <c r="C23" s="70" t="s">
        <v>8</v>
      </c>
      <c r="D23" s="5" t="s">
        <v>9</v>
      </c>
      <c r="E23" s="6" t="s">
        <v>10</v>
      </c>
      <c r="F23" s="5" t="s">
        <v>11</v>
      </c>
      <c r="G23" s="5" t="s">
        <v>12</v>
      </c>
      <c r="H23" s="7" t="s">
        <v>13</v>
      </c>
      <c r="I23" s="7" t="s">
        <v>14</v>
      </c>
      <c r="J23" s="5" t="s">
        <v>15</v>
      </c>
      <c r="K23" s="129"/>
      <c r="L23" s="115"/>
      <c r="M23" s="115"/>
      <c r="N23" s="115"/>
      <c r="O23" s="25"/>
      <c r="P23" s="25"/>
    </row>
    <row r="24" spans="1:16" s="25" customFormat="1" ht="27.75" customHeight="1" x14ac:dyDescent="0.25">
      <c r="A24" s="119" t="str">
        <f>Lista!B4</f>
        <v>C - Riconversione di strutture residenziali pubbliche</v>
      </c>
      <c r="B24" s="71" t="s">
        <v>79</v>
      </c>
      <c r="C24" s="71" t="s">
        <v>65</v>
      </c>
      <c r="D24" s="10" t="s">
        <v>63</v>
      </c>
      <c r="E24" s="59">
        <v>60000</v>
      </c>
      <c r="F24" s="71" t="s">
        <v>80</v>
      </c>
      <c r="G24" s="10">
        <v>1</v>
      </c>
      <c r="H24" s="59">
        <f t="shared" ref="H24:H27" si="4">G24*E24</f>
        <v>60000</v>
      </c>
      <c r="I24" s="10"/>
      <c r="J24" s="59">
        <f t="shared" ref="J24:J27" si="5">H24+I24</f>
        <v>60000</v>
      </c>
      <c r="K24" s="130"/>
      <c r="L24" s="115"/>
      <c r="M24" s="115"/>
      <c r="N24" s="115"/>
    </row>
    <row r="25" spans="1:16" s="25" customFormat="1" ht="27.75" customHeight="1" x14ac:dyDescent="0.25">
      <c r="A25" s="120"/>
      <c r="B25" s="71" t="s">
        <v>79</v>
      </c>
      <c r="C25" s="71" t="s">
        <v>62</v>
      </c>
      <c r="D25" s="10" t="s">
        <v>63</v>
      </c>
      <c r="E25" s="59">
        <v>65000</v>
      </c>
      <c r="F25" s="71" t="s">
        <v>81</v>
      </c>
      <c r="G25" s="10">
        <v>1</v>
      </c>
      <c r="H25" s="59">
        <f t="shared" si="4"/>
        <v>65000</v>
      </c>
      <c r="I25" s="10"/>
      <c r="J25" s="59">
        <f t="shared" si="5"/>
        <v>65000</v>
      </c>
      <c r="K25" s="130"/>
      <c r="L25" s="115"/>
      <c r="M25" s="115"/>
      <c r="N25" s="115"/>
    </row>
    <row r="26" spans="1:16" s="25" customFormat="1" ht="27.75" customHeight="1" x14ac:dyDescent="0.25">
      <c r="A26" s="120"/>
      <c r="B26" s="71" t="s">
        <v>79</v>
      </c>
      <c r="C26" s="71" t="s">
        <v>65</v>
      </c>
      <c r="D26" s="10" t="s">
        <v>63</v>
      </c>
      <c r="E26" s="59">
        <v>25000</v>
      </c>
      <c r="F26" s="71" t="s">
        <v>82</v>
      </c>
      <c r="G26" s="10">
        <v>2</v>
      </c>
      <c r="H26" s="59">
        <f t="shared" si="4"/>
        <v>50000</v>
      </c>
      <c r="I26" s="10"/>
      <c r="J26" s="59">
        <f t="shared" si="5"/>
        <v>50000</v>
      </c>
      <c r="K26" s="130"/>
      <c r="L26" s="115"/>
      <c r="M26" s="115"/>
      <c r="N26" s="115"/>
    </row>
    <row r="27" spans="1:16" s="25" customFormat="1" ht="27.75" customHeight="1" x14ac:dyDescent="0.25">
      <c r="A27" s="120"/>
      <c r="B27" s="71" t="s">
        <v>79</v>
      </c>
      <c r="C27" s="71" t="s">
        <v>65</v>
      </c>
      <c r="D27" s="10" t="s">
        <v>69</v>
      </c>
      <c r="E27" s="59">
        <v>20</v>
      </c>
      <c r="F27" s="71" t="s">
        <v>83</v>
      </c>
      <c r="G27" s="10">
        <v>3000</v>
      </c>
      <c r="H27" s="59">
        <f t="shared" si="4"/>
        <v>60000</v>
      </c>
      <c r="I27" s="10"/>
      <c r="J27" s="59">
        <f t="shared" si="5"/>
        <v>60000</v>
      </c>
      <c r="K27" s="130"/>
      <c r="L27" s="115"/>
      <c r="M27" s="115"/>
      <c r="N27" s="115"/>
    </row>
    <row r="28" spans="1:16" ht="27.75" customHeight="1" x14ac:dyDescent="0.25">
      <c r="A28" s="123" t="s">
        <v>16</v>
      </c>
      <c r="B28" s="124"/>
      <c r="C28" s="124"/>
      <c r="D28" s="124"/>
      <c r="E28" s="124"/>
      <c r="F28" s="124"/>
      <c r="G28" s="124"/>
      <c r="H28" s="46">
        <f>SUMIF(D24:D27,"=COSTO DI GESTIONE",H24:H27)</f>
        <v>60000</v>
      </c>
      <c r="I28" s="46">
        <f ca="1">SUMIF(C28:C255,"=COSTO DI GESTIONE",I23:I27)</f>
        <v>0</v>
      </c>
      <c r="J28" s="46">
        <f>SUMIF(D24:D27,"=COSTO DI GESTIONE",J24:J27)</f>
        <v>60000</v>
      </c>
      <c r="K28" s="130"/>
      <c r="L28" s="115"/>
      <c r="M28" s="115"/>
      <c r="N28" s="115"/>
      <c r="O28" s="25"/>
      <c r="P28" s="25"/>
    </row>
    <row r="29" spans="1:16" ht="27.75" customHeight="1" thickBot="1" x14ac:dyDescent="0.3">
      <c r="A29" s="123" t="s">
        <v>17</v>
      </c>
      <c r="B29" s="124"/>
      <c r="C29" s="124"/>
      <c r="D29" s="124"/>
      <c r="E29" s="124"/>
      <c r="F29" s="124"/>
      <c r="G29" s="124"/>
      <c r="H29" s="46">
        <f>SUMIF(D24:D27,"=COSTO DI INVESTIMENTO",H24:H27)</f>
        <v>175000</v>
      </c>
      <c r="I29" s="46">
        <f>SUMIF(C23:C27,"=COSTO DI investimento",I23:I27)</f>
        <v>0</v>
      </c>
      <c r="J29" s="46">
        <f>SUMIF(D24:D27,"=COSTO DI investimento",J24:J28)</f>
        <v>175000</v>
      </c>
      <c r="K29" s="130"/>
      <c r="L29" s="115"/>
      <c r="M29" s="115"/>
      <c r="N29" s="115"/>
      <c r="O29" s="25"/>
      <c r="P29" s="25"/>
    </row>
    <row r="30" spans="1:16" s="25" customFormat="1" ht="27.75" customHeight="1" thickBot="1" x14ac:dyDescent="0.3">
      <c r="A30" s="131" t="s">
        <v>20</v>
      </c>
      <c r="B30" s="132"/>
      <c r="C30" s="132"/>
      <c r="D30" s="132"/>
      <c r="E30" s="132"/>
      <c r="F30" s="132"/>
      <c r="G30" s="133"/>
      <c r="H30" s="108"/>
      <c r="I30" s="57">
        <f ca="1">SUM(I28:I29)</f>
        <v>0</v>
      </c>
      <c r="J30" s="58">
        <f>J28+J29</f>
        <v>235000</v>
      </c>
      <c r="K30" s="54">
        <f>J30*$K$7</f>
        <v>35250</v>
      </c>
      <c r="L30" s="115"/>
      <c r="M30" s="115"/>
      <c r="N30" s="115"/>
    </row>
    <row r="31" spans="1:16" ht="27.75" customHeight="1" thickBot="1" x14ac:dyDescent="0.3">
      <c r="A31" s="134" t="s">
        <v>21</v>
      </c>
      <c r="B31" s="135"/>
      <c r="C31" s="135"/>
      <c r="D31" s="135"/>
      <c r="E31" s="135"/>
      <c r="F31" s="135"/>
      <c r="G31" s="135"/>
      <c r="H31" s="135"/>
      <c r="I31" s="136"/>
      <c r="J31" s="27">
        <f>J30+J22+J13</f>
        <v>820000.16</v>
      </c>
      <c r="K31" s="91"/>
      <c r="L31" s="115"/>
      <c r="M31" s="115"/>
      <c r="N31" s="115"/>
    </row>
    <row r="32" spans="1:16" ht="15.75" thickBot="1" x14ac:dyDescent="0.3">
      <c r="A32" s="25"/>
      <c r="B32" s="72"/>
      <c r="C32" s="81"/>
      <c r="D32" s="25"/>
      <c r="E32" s="25"/>
      <c r="F32" s="25"/>
      <c r="G32" s="25"/>
      <c r="H32" s="15"/>
      <c r="I32" s="15"/>
      <c r="J32" s="15"/>
      <c r="K32" s="25"/>
      <c r="L32" s="116"/>
      <c r="M32" s="116"/>
      <c r="N32" s="116"/>
    </row>
    <row r="33" spans="1:14" ht="27.75" customHeight="1" thickBot="1" x14ac:dyDescent="0.3">
      <c r="A33" s="137" t="s">
        <v>22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9"/>
      <c r="M33" s="139"/>
      <c r="N33" s="140"/>
    </row>
    <row r="34" spans="1:14" s="20" customFormat="1" ht="63.75" customHeight="1" x14ac:dyDescent="0.25">
      <c r="A34" s="16" t="s">
        <v>6</v>
      </c>
      <c r="B34" s="73" t="s">
        <v>7</v>
      </c>
      <c r="C34" s="82" t="s">
        <v>8</v>
      </c>
      <c r="D34" s="5" t="s">
        <v>9</v>
      </c>
      <c r="E34" s="18" t="s">
        <v>23</v>
      </c>
      <c r="F34" s="19" t="s">
        <v>10</v>
      </c>
      <c r="G34" s="17" t="s">
        <v>11</v>
      </c>
      <c r="H34" s="17" t="s">
        <v>12</v>
      </c>
      <c r="I34" s="17" t="s">
        <v>24</v>
      </c>
      <c r="J34" s="17" t="s">
        <v>14</v>
      </c>
      <c r="K34" s="17" t="s">
        <v>15</v>
      </c>
      <c r="L34" s="32" t="s">
        <v>25</v>
      </c>
      <c r="M34" s="32" t="s">
        <v>26</v>
      </c>
      <c r="N34" s="33" t="s">
        <v>27</v>
      </c>
    </row>
    <row r="35" spans="1:14" ht="48.75" customHeight="1" x14ac:dyDescent="0.25">
      <c r="A35" s="119" t="str">
        <f>Lista!B2</f>
        <v>A - Progetti diffusi (appartamenti singoli non integrati in una struttura residenziale</v>
      </c>
      <c r="B35" s="109" t="s">
        <v>61</v>
      </c>
      <c r="C35" s="109" t="s">
        <v>62</v>
      </c>
      <c r="D35" s="10" t="s">
        <v>63</v>
      </c>
      <c r="E35" s="59"/>
      <c r="F35" s="59">
        <v>203629.51</v>
      </c>
      <c r="G35" s="71" t="s">
        <v>64</v>
      </c>
      <c r="H35" s="10">
        <v>1</v>
      </c>
      <c r="I35" s="59">
        <f>H35*F35</f>
        <v>203629.51</v>
      </c>
      <c r="J35" s="22"/>
      <c r="K35" s="21">
        <f>I35+J35</f>
        <v>203629.51</v>
      </c>
      <c r="L35" s="13">
        <f>K35-J8</f>
        <v>0</v>
      </c>
      <c r="M35" s="35">
        <f>IF(ABS(K35-J8)&gt;$K$13,((K35-J8))/$J$13,((K35-J8))/$J$13)</f>
        <v>0</v>
      </c>
      <c r="N35" s="38"/>
    </row>
    <row r="36" spans="1:14" ht="48.75" customHeight="1" x14ac:dyDescent="0.25">
      <c r="A36" s="120"/>
      <c r="B36" s="109" t="s">
        <v>61</v>
      </c>
      <c r="C36" s="109" t="s">
        <v>65</v>
      </c>
      <c r="D36" s="10" t="s">
        <v>63</v>
      </c>
      <c r="E36" s="59"/>
      <c r="F36" s="59">
        <v>350</v>
      </c>
      <c r="G36" s="71" t="s">
        <v>66</v>
      </c>
      <c r="H36" s="10">
        <v>15</v>
      </c>
      <c r="I36" s="59">
        <f t="shared" ref="I36:I37" si="6">H36*F36</f>
        <v>5250</v>
      </c>
      <c r="J36" s="22"/>
      <c r="K36" s="21">
        <f t="shared" ref="K36:K37" si="7">I36+J36</f>
        <v>5250</v>
      </c>
      <c r="L36" s="13">
        <f>K36-J9</f>
        <v>0</v>
      </c>
      <c r="M36" s="35">
        <f>IF(ABS(K36-J9)&gt;$K$13,((K36-J9))/$J$13,((K36-J9))/$J$13)</f>
        <v>0</v>
      </c>
      <c r="N36" s="38"/>
    </row>
    <row r="37" spans="1:14" ht="48.75" customHeight="1" x14ac:dyDescent="0.25">
      <c r="A37" s="120"/>
      <c r="B37" s="109" t="s">
        <v>67</v>
      </c>
      <c r="C37" s="80" t="s">
        <v>68</v>
      </c>
      <c r="D37" s="10" t="s">
        <v>69</v>
      </c>
      <c r="E37" s="59"/>
      <c r="F37" s="59">
        <v>40279.5</v>
      </c>
      <c r="G37" s="71" t="s">
        <v>70</v>
      </c>
      <c r="H37" s="10">
        <v>1</v>
      </c>
      <c r="I37" s="59">
        <f t="shared" si="6"/>
        <v>40279.5</v>
      </c>
      <c r="J37" s="22"/>
      <c r="K37" s="21">
        <f t="shared" si="7"/>
        <v>40279.5</v>
      </c>
      <c r="L37" s="13">
        <f>K37-J10</f>
        <v>0</v>
      </c>
      <c r="M37" s="35">
        <f>IF(ABS(K37-J10)&gt;$K$13,((K37-J10))/$J$13,((K37-J10))/$J$13)</f>
        <v>0</v>
      </c>
      <c r="N37" s="38"/>
    </row>
    <row r="38" spans="1:14" ht="27.75" customHeight="1" x14ac:dyDescent="0.25">
      <c r="A38" s="141" t="s">
        <v>16</v>
      </c>
      <c r="B38" s="142"/>
      <c r="C38" s="142"/>
      <c r="D38" s="142"/>
      <c r="E38" s="142"/>
      <c r="F38" s="142"/>
      <c r="G38" s="142"/>
      <c r="H38" s="142"/>
      <c r="I38" s="142"/>
      <c r="J38" s="23">
        <f>SUMIF(C35:C37,"=COSTO DI GESTIONE",J35:J37)</f>
        <v>0</v>
      </c>
      <c r="K38" s="23">
        <f>SUMIF(D35:D37,"=COSTO DI GESTIONE",K35:K37)</f>
        <v>40279.5</v>
      </c>
      <c r="L38" s="23">
        <f>SUMIF(D35:D37,"=COSTO DI GESTIONE",L35:L37)</f>
        <v>0</v>
      </c>
      <c r="M38" s="36">
        <f>IF(ABS(K38-J11)&gt;$K$13,((K38-J11))/$J$13,((K38-J11))/$J$13)</f>
        <v>0</v>
      </c>
      <c r="N38" s="23"/>
    </row>
    <row r="39" spans="1:14" ht="27.75" customHeight="1" x14ac:dyDescent="0.25">
      <c r="A39" s="141" t="s">
        <v>17</v>
      </c>
      <c r="B39" s="142"/>
      <c r="C39" s="142"/>
      <c r="D39" s="142"/>
      <c r="E39" s="142"/>
      <c r="F39" s="142"/>
      <c r="G39" s="142"/>
      <c r="H39" s="142"/>
      <c r="I39" s="142"/>
      <c r="J39" s="23">
        <f>SUMIF(C35:C37,"=COSTO DI investimento",J35:J37)</f>
        <v>0</v>
      </c>
      <c r="K39" s="23">
        <f>SUMIF(D35:D37,"=COSTO DI INVESTIMENTO",K35:K37)</f>
        <v>208879.51</v>
      </c>
      <c r="L39" s="23">
        <f>SUMIF(D35:D37,"=COSTO DI INVESTIMENTO",L35:L37)</f>
        <v>0</v>
      </c>
      <c r="M39" s="36">
        <f>IF(ABS(K39-J12)&gt;$K$13,((K39-J12))/$J$13,((K39-J12))/$J$13)</f>
        <v>0</v>
      </c>
      <c r="N39" s="23"/>
    </row>
    <row r="40" spans="1:14" ht="27.75" customHeight="1" thickBot="1" x14ac:dyDescent="0.3">
      <c r="A40" s="143" t="s">
        <v>18</v>
      </c>
      <c r="B40" s="144"/>
      <c r="C40" s="144"/>
      <c r="D40" s="144"/>
      <c r="E40" s="144"/>
      <c r="F40" s="144"/>
      <c r="G40" s="144"/>
      <c r="H40" s="144"/>
      <c r="I40" s="24">
        <f>K38+K39</f>
        <v>249159.01</v>
      </c>
      <c r="J40" s="24">
        <f>J38+J39</f>
        <v>0</v>
      </c>
      <c r="K40" s="53">
        <f>K38+K39</f>
        <v>249159.01</v>
      </c>
      <c r="L40" s="53">
        <f>L38+L39</f>
        <v>0</v>
      </c>
      <c r="M40" s="53"/>
      <c r="N40" s="53"/>
    </row>
    <row r="41" spans="1:14" ht="27.75" customHeight="1" x14ac:dyDescent="0.25">
      <c r="A41" s="119" t="str">
        <f>Lista!B3</f>
        <v>B - Progetti diffusi, (gruppi di appartamenti non integrati in una struttura residenziale</v>
      </c>
      <c r="B41" s="73" t="s">
        <v>7</v>
      </c>
      <c r="C41" s="83" t="s">
        <v>8</v>
      </c>
      <c r="D41" s="5" t="s">
        <v>9</v>
      </c>
      <c r="E41" s="29" t="s">
        <v>23</v>
      </c>
      <c r="F41" s="30" t="s">
        <v>10</v>
      </c>
      <c r="G41" s="31" t="s">
        <v>11</v>
      </c>
      <c r="H41" s="31" t="s">
        <v>12</v>
      </c>
      <c r="I41" s="31" t="s">
        <v>24</v>
      </c>
      <c r="J41" s="31" t="s">
        <v>14</v>
      </c>
      <c r="K41" s="31" t="s">
        <v>15</v>
      </c>
      <c r="L41" s="32" t="s">
        <v>25</v>
      </c>
      <c r="M41" s="32" t="s">
        <v>26</v>
      </c>
      <c r="N41" s="33" t="s">
        <v>27</v>
      </c>
    </row>
    <row r="42" spans="1:14" ht="27.75" customHeight="1" x14ac:dyDescent="0.25">
      <c r="A42" s="120"/>
      <c r="B42" s="94" t="s">
        <v>71</v>
      </c>
      <c r="C42" s="94" t="s">
        <v>65</v>
      </c>
      <c r="D42" s="92" t="s">
        <v>63</v>
      </c>
      <c r="E42" s="93"/>
      <c r="F42" s="93">
        <v>60000</v>
      </c>
      <c r="G42" s="94" t="s">
        <v>72</v>
      </c>
      <c r="H42" s="92">
        <v>1</v>
      </c>
      <c r="I42" s="93">
        <f t="shared" ref="I42:I46" si="8">H42*F42</f>
        <v>60000</v>
      </c>
      <c r="J42" s="95"/>
      <c r="K42" s="96">
        <f>I42+J42</f>
        <v>60000</v>
      </c>
      <c r="L42" s="98">
        <f>K42-J15</f>
        <v>-80300</v>
      </c>
      <c r="M42" s="97">
        <f>IF(ABS(K42-J15)&gt;$K$22,((K42-J15))/$J$22,((K42-J15))/$J$22)</f>
        <v>-0.23910113456912591</v>
      </c>
      <c r="N42" s="99" t="s">
        <v>84</v>
      </c>
    </row>
    <row r="43" spans="1:14" ht="27.75" customHeight="1" x14ac:dyDescent="0.25">
      <c r="A43" s="120"/>
      <c r="B43" s="71" t="s">
        <v>71</v>
      </c>
      <c r="C43" s="71" t="s">
        <v>65</v>
      </c>
      <c r="D43" s="10" t="s">
        <v>63</v>
      </c>
      <c r="E43" s="59"/>
      <c r="F43" s="59">
        <v>81740</v>
      </c>
      <c r="G43" s="71" t="s">
        <v>74</v>
      </c>
      <c r="H43" s="10">
        <v>1</v>
      </c>
      <c r="I43" s="59">
        <f>H43*F43</f>
        <v>81740</v>
      </c>
      <c r="J43" s="22"/>
      <c r="K43" s="21">
        <f>I43+J43</f>
        <v>81740</v>
      </c>
      <c r="L43" s="13">
        <f t="shared" ref="L43:L45" si="9">K43-J16</f>
        <v>0</v>
      </c>
      <c r="M43" s="35">
        <f>IF(ABS(K43-J16)&gt;$K$22,((K43-J16))/$J$22,((K43-J16))/$J$22)</f>
        <v>0</v>
      </c>
      <c r="N43" s="51"/>
    </row>
    <row r="44" spans="1:14" ht="27.75" customHeight="1" x14ac:dyDescent="0.25">
      <c r="A44" s="120"/>
      <c r="B44" s="94" t="s">
        <v>71</v>
      </c>
      <c r="C44" s="94" t="s">
        <v>62</v>
      </c>
      <c r="D44" s="92" t="s">
        <v>63</v>
      </c>
      <c r="E44" s="93"/>
      <c r="F44" s="93">
        <f>62684+80300</f>
        <v>142984</v>
      </c>
      <c r="G44" s="94" t="s">
        <v>75</v>
      </c>
      <c r="H44" s="92">
        <v>1</v>
      </c>
      <c r="I44" s="93">
        <f t="shared" si="8"/>
        <v>142984</v>
      </c>
      <c r="J44" s="95"/>
      <c r="K44" s="96">
        <f t="shared" ref="K44:K46" si="10">I44+J44</f>
        <v>142984</v>
      </c>
      <c r="L44" s="98">
        <f t="shared" si="9"/>
        <v>80300</v>
      </c>
      <c r="M44" s="97">
        <f t="shared" ref="M44:M46" si="11">IF(ABS(K44-J17)&gt;$K$22,((K44-J17))/$J$22,((K44-J17))/$J$22)</f>
        <v>0.23910113456912591</v>
      </c>
      <c r="N44" s="99" t="s">
        <v>84</v>
      </c>
    </row>
    <row r="45" spans="1:14" ht="27.75" customHeight="1" x14ac:dyDescent="0.25">
      <c r="A45" s="120"/>
      <c r="B45" s="71" t="s">
        <v>71</v>
      </c>
      <c r="C45" s="71" t="s">
        <v>76</v>
      </c>
      <c r="D45" s="10" t="s">
        <v>63</v>
      </c>
      <c r="E45" s="59"/>
      <c r="F45" s="59">
        <v>3050</v>
      </c>
      <c r="G45" s="71" t="s">
        <v>77</v>
      </c>
      <c r="H45" s="10">
        <v>1</v>
      </c>
      <c r="I45" s="59">
        <f t="shared" si="8"/>
        <v>3050</v>
      </c>
      <c r="J45" s="22"/>
      <c r="K45" s="21">
        <f t="shared" si="10"/>
        <v>3050</v>
      </c>
      <c r="L45" s="13">
        <f t="shared" si="9"/>
        <v>0</v>
      </c>
      <c r="M45" s="35">
        <f t="shared" si="11"/>
        <v>0</v>
      </c>
      <c r="N45" s="38"/>
    </row>
    <row r="46" spans="1:14" ht="27.75" customHeight="1" x14ac:dyDescent="0.25">
      <c r="A46" s="120"/>
      <c r="B46" s="71" t="s">
        <v>71</v>
      </c>
      <c r="C46" s="71" t="s">
        <v>65</v>
      </c>
      <c r="D46" s="10" t="s">
        <v>63</v>
      </c>
      <c r="E46" s="59"/>
      <c r="F46" s="59">
        <v>48067.15</v>
      </c>
      <c r="G46" s="71" t="s">
        <v>78</v>
      </c>
      <c r="H46" s="10">
        <v>1</v>
      </c>
      <c r="I46" s="59">
        <f t="shared" si="8"/>
        <v>48067.15</v>
      </c>
      <c r="J46" s="22"/>
      <c r="K46" s="21">
        <f t="shared" si="10"/>
        <v>48067.15</v>
      </c>
      <c r="L46" s="13">
        <f>K46-J19</f>
        <v>0</v>
      </c>
      <c r="M46" s="35">
        <f t="shared" si="11"/>
        <v>0</v>
      </c>
      <c r="N46" s="51"/>
    </row>
    <row r="47" spans="1:14" ht="27.75" customHeight="1" x14ac:dyDescent="0.25">
      <c r="A47" s="141" t="s">
        <v>16</v>
      </c>
      <c r="B47" s="142"/>
      <c r="C47" s="142"/>
      <c r="D47" s="142"/>
      <c r="E47" s="142"/>
      <c r="F47" s="142"/>
      <c r="G47" s="142"/>
      <c r="H47" s="142"/>
      <c r="I47" s="142"/>
      <c r="J47" s="23">
        <f ca="1">SUMIF(C47:C578,"=COSTO DI GESTIONE",J42:J46)</f>
        <v>0</v>
      </c>
      <c r="K47" s="23">
        <f>SUMIF(D42:D46,"=COSTO DI GESTIONE",K42:K46)</f>
        <v>0</v>
      </c>
      <c r="L47" s="23">
        <f>SUMIF(D42:D46,"=COSTO DI GESTIONE",L42:L46)</f>
        <v>0</v>
      </c>
      <c r="M47" s="36">
        <f>IF(ABS(K47-J20)&gt;$K$22,((K47-J20))/$J$22,((K47-J20))/$J$22)</f>
        <v>0</v>
      </c>
      <c r="N47" s="23"/>
    </row>
    <row r="48" spans="1:14" ht="27.75" customHeight="1" x14ac:dyDescent="0.25">
      <c r="A48" s="141" t="s">
        <v>17</v>
      </c>
      <c r="B48" s="142"/>
      <c r="C48" s="142"/>
      <c r="D48" s="142"/>
      <c r="E48" s="142"/>
      <c r="F48" s="142"/>
      <c r="G48" s="142"/>
      <c r="H48" s="142"/>
      <c r="I48" s="142"/>
      <c r="J48" s="23">
        <f>SUMIF(C42:C46,"=COSTO DI INVESTIMENTO",J42:J46)</f>
        <v>0</v>
      </c>
      <c r="K48" s="23">
        <f>SUMIF(D42:D46,"=COSTO DI investimento",K42:K47)</f>
        <v>335841.15</v>
      </c>
      <c r="L48" s="23">
        <f>SUMIF(D43:D46,"=COSTO DI investimento",L42:L47)</f>
        <v>0</v>
      </c>
      <c r="M48" s="36">
        <f>IF(ABS(K48-J21)&gt;$K$22,((K48-J21))/$J$22,((K48-J21))/$J$22)</f>
        <v>0</v>
      </c>
      <c r="N48" s="23"/>
    </row>
    <row r="49" spans="1:14" ht="27.75" customHeight="1" thickBot="1" x14ac:dyDescent="0.3">
      <c r="A49" s="143" t="s">
        <v>19</v>
      </c>
      <c r="B49" s="144"/>
      <c r="C49" s="144"/>
      <c r="D49" s="144"/>
      <c r="E49" s="144"/>
      <c r="F49" s="144"/>
      <c r="G49" s="144"/>
      <c r="H49" s="144"/>
      <c r="I49" s="24">
        <f>I47+I48</f>
        <v>0</v>
      </c>
      <c r="J49" s="24">
        <f ca="1">J47+J48</f>
        <v>0</v>
      </c>
      <c r="K49" s="53">
        <f>K48+K47</f>
        <v>335841.15</v>
      </c>
      <c r="L49" s="53">
        <f>L48+L47</f>
        <v>0</v>
      </c>
      <c r="M49" s="53"/>
      <c r="N49" s="53"/>
    </row>
    <row r="50" spans="1:14" ht="27.75" customHeight="1" x14ac:dyDescent="0.25">
      <c r="A50" s="119" t="str">
        <f>Lista!B4</f>
        <v>C - Riconversione di strutture residenziali pubbliche</v>
      </c>
      <c r="B50" s="73" t="s">
        <v>7</v>
      </c>
      <c r="C50" s="82" t="s">
        <v>8</v>
      </c>
      <c r="D50" s="5" t="s">
        <v>9</v>
      </c>
      <c r="E50" s="18" t="s">
        <v>23</v>
      </c>
      <c r="F50" s="19" t="s">
        <v>10</v>
      </c>
      <c r="G50" s="17" t="s">
        <v>11</v>
      </c>
      <c r="H50" s="17" t="s">
        <v>12</v>
      </c>
      <c r="I50" s="17" t="s">
        <v>24</v>
      </c>
      <c r="J50" s="31" t="s">
        <v>14</v>
      </c>
      <c r="K50" s="17" t="s">
        <v>15</v>
      </c>
      <c r="L50" s="32" t="s">
        <v>25</v>
      </c>
      <c r="M50" s="32" t="s">
        <v>26</v>
      </c>
      <c r="N50" s="33" t="s">
        <v>27</v>
      </c>
    </row>
    <row r="51" spans="1:14" ht="27.75" customHeight="1" x14ac:dyDescent="0.25">
      <c r="A51" s="120"/>
      <c r="B51" s="71" t="s">
        <v>79</v>
      </c>
      <c r="C51" s="71" t="s">
        <v>65</v>
      </c>
      <c r="D51" s="10" t="s">
        <v>63</v>
      </c>
      <c r="E51" s="59"/>
      <c r="F51" s="59">
        <v>60000</v>
      </c>
      <c r="G51" s="71" t="s">
        <v>80</v>
      </c>
      <c r="H51" s="10">
        <v>1</v>
      </c>
      <c r="I51" s="59">
        <f t="shared" ref="I51:I54" si="12">H51*F51</f>
        <v>60000</v>
      </c>
      <c r="J51" s="22"/>
      <c r="K51" s="21">
        <f>I51+J51</f>
        <v>60000</v>
      </c>
      <c r="L51" s="13">
        <f>K51-J24</f>
        <v>0</v>
      </c>
      <c r="M51" s="35">
        <f>IF(ABS(K51-J24)&gt;$K$30,((K51-J23))/$J$30,((K51-J24))/$J$30)</f>
        <v>0</v>
      </c>
      <c r="N51" s="34"/>
    </row>
    <row r="52" spans="1:14" ht="27.75" customHeight="1" x14ac:dyDescent="0.25">
      <c r="A52" s="120"/>
      <c r="B52" s="71" t="s">
        <v>79</v>
      </c>
      <c r="C52" s="71" t="s">
        <v>73</v>
      </c>
      <c r="D52" s="10" t="s">
        <v>63</v>
      </c>
      <c r="E52" s="59"/>
      <c r="F52" s="59">
        <v>65000</v>
      </c>
      <c r="G52" s="71" t="s">
        <v>81</v>
      </c>
      <c r="H52" s="10">
        <v>1</v>
      </c>
      <c r="I52" s="59">
        <f t="shared" si="12"/>
        <v>65000</v>
      </c>
      <c r="J52" s="22"/>
      <c r="K52" s="21">
        <f t="shared" ref="K52:K54" si="13">I52+J52</f>
        <v>65000</v>
      </c>
      <c r="L52" s="13">
        <f>K52-J25</f>
        <v>0</v>
      </c>
      <c r="M52" s="35">
        <f>IF(ABS(K52-J25)&gt;$K$30,((K52-J24))/$J$30,((K52-J25))/$J$30)</f>
        <v>0</v>
      </c>
      <c r="N52" s="34"/>
    </row>
    <row r="53" spans="1:14" ht="44.25" customHeight="1" x14ac:dyDescent="0.25">
      <c r="A53" s="120"/>
      <c r="B53" s="94" t="s">
        <v>79</v>
      </c>
      <c r="C53" s="94" t="s">
        <v>85</v>
      </c>
      <c r="D53" s="92" t="s">
        <v>69</v>
      </c>
      <c r="E53" s="93"/>
      <c r="F53" s="93">
        <v>25000</v>
      </c>
      <c r="G53" s="94" t="s">
        <v>82</v>
      </c>
      <c r="H53" s="92">
        <v>2</v>
      </c>
      <c r="I53" s="93">
        <f t="shared" si="12"/>
        <v>50000</v>
      </c>
      <c r="J53" s="95"/>
      <c r="K53" s="96">
        <f>I53+J53</f>
        <v>50000</v>
      </c>
      <c r="L53" s="98">
        <f>K53-J26</f>
        <v>0</v>
      </c>
      <c r="M53" s="97">
        <f>IF(ABS(K53-J26)&gt;$K$30,((K53-J25))/$J$30,((K53-J26))/$J$30)</f>
        <v>0</v>
      </c>
      <c r="N53" s="99" t="s">
        <v>86</v>
      </c>
    </row>
    <row r="54" spans="1:14" ht="27.75" customHeight="1" x14ac:dyDescent="0.25">
      <c r="A54" s="120"/>
      <c r="B54" s="71" t="s">
        <v>79</v>
      </c>
      <c r="C54" s="71" t="s">
        <v>76</v>
      </c>
      <c r="D54" s="10" t="s">
        <v>69</v>
      </c>
      <c r="E54" s="59"/>
      <c r="F54" s="59">
        <v>20</v>
      </c>
      <c r="G54" s="71" t="s">
        <v>83</v>
      </c>
      <c r="H54" s="10">
        <v>3000</v>
      </c>
      <c r="I54" s="59">
        <f t="shared" si="12"/>
        <v>60000</v>
      </c>
      <c r="J54" s="22"/>
      <c r="K54" s="21">
        <f t="shared" si="13"/>
        <v>60000</v>
      </c>
      <c r="L54" s="13">
        <f>K54-J27</f>
        <v>0</v>
      </c>
      <c r="M54" s="35">
        <f>IF(ABS(K54-J27)&gt;$K$30,((K54-J26))/$J$30,((K54-J27))/$J$30)</f>
        <v>0</v>
      </c>
      <c r="N54" s="34"/>
    </row>
    <row r="55" spans="1:14" ht="27.75" customHeight="1" x14ac:dyDescent="0.25">
      <c r="A55" s="141" t="s">
        <v>16</v>
      </c>
      <c r="B55" s="142"/>
      <c r="C55" s="142"/>
      <c r="D55" s="142"/>
      <c r="E55" s="142"/>
      <c r="F55" s="142"/>
      <c r="G55" s="142"/>
      <c r="H55" s="142"/>
      <c r="I55" s="142"/>
      <c r="J55" s="23">
        <f>SUMIF(C51:C54,"=COSTO DI GESTIONE",J51:J54)</f>
        <v>0</v>
      </c>
      <c r="K55" s="23">
        <f>SUMIF(D51:D54,"=COSTO DI GESTIONE",K51:K54)</f>
        <v>110000</v>
      </c>
      <c r="L55" s="23">
        <f>SUMIF(D51:D54,"=COSTO DI GESTIONE",L51:L54)</f>
        <v>0</v>
      </c>
      <c r="M55" s="36">
        <f>IF(ABS(K55-J28)&gt;$K$30,((K55-J28))/$J$30,((K55-J28))/$J$30)</f>
        <v>0.21276595744680851</v>
      </c>
      <c r="N55" s="23"/>
    </row>
    <row r="56" spans="1:14" ht="27.75" customHeight="1" x14ac:dyDescent="0.25">
      <c r="A56" s="141" t="s">
        <v>17</v>
      </c>
      <c r="B56" s="142"/>
      <c r="C56" s="142"/>
      <c r="D56" s="142"/>
      <c r="E56" s="142"/>
      <c r="F56" s="142"/>
      <c r="G56" s="142"/>
      <c r="H56" s="142"/>
      <c r="I56" s="142"/>
      <c r="J56" s="23">
        <f>SUMIF(C52:C54,"=COSTO DI INVESTIMENTO",J52:J54)</f>
        <v>0</v>
      </c>
      <c r="K56" s="23">
        <f>SUMIF(D51:D54,"=COSTO DI investimento",K51:K55)</f>
        <v>125000</v>
      </c>
      <c r="L56" s="23">
        <f>SUMIF(D51:D54,"=COSTO DI investimento",L51:L55)</f>
        <v>0</v>
      </c>
      <c r="M56" s="36">
        <f>IF(ABS(K56-J29)&gt;$K$30,((K56-J29))/$J$30,((K56-J29))/$J$30)</f>
        <v>-0.21276595744680851</v>
      </c>
      <c r="N56" s="23"/>
    </row>
    <row r="57" spans="1:14" ht="27.75" customHeight="1" thickBot="1" x14ac:dyDescent="0.3">
      <c r="A57" s="149" t="s">
        <v>20</v>
      </c>
      <c r="B57" s="150"/>
      <c r="C57" s="150"/>
      <c r="D57" s="150"/>
      <c r="E57" s="150"/>
      <c r="F57" s="150"/>
      <c r="G57" s="150"/>
      <c r="H57" s="150"/>
      <c r="I57" s="57">
        <f>I55+I56</f>
        <v>0</v>
      </c>
      <c r="J57" s="57">
        <f>J55+J56</f>
        <v>0</v>
      </c>
      <c r="K57" s="57">
        <f>K56+K55</f>
        <v>235000</v>
      </c>
      <c r="L57" s="57">
        <f>L56+L55</f>
        <v>0</v>
      </c>
      <c r="M57" s="57"/>
      <c r="N57" s="57"/>
    </row>
    <row r="58" spans="1:14" ht="27.75" customHeight="1" thickBot="1" x14ac:dyDescent="0.3">
      <c r="A58" s="134" t="s">
        <v>21</v>
      </c>
      <c r="B58" s="135"/>
      <c r="C58" s="135"/>
      <c r="D58" s="135"/>
      <c r="E58" s="135"/>
      <c r="F58" s="135"/>
      <c r="G58" s="135"/>
      <c r="H58" s="135"/>
      <c r="I58" s="135"/>
      <c r="J58" s="136"/>
      <c r="K58" s="60">
        <f>K57+K49+K40</f>
        <v>820000.16</v>
      </c>
      <c r="L58" s="100">
        <f>L57+L49+L40</f>
        <v>0</v>
      </c>
      <c r="M58" s="60"/>
      <c r="N58" s="60"/>
    </row>
    <row r="59" spans="1:14" ht="54.75" customHeight="1" x14ac:dyDescent="0.25">
      <c r="A59" s="61"/>
      <c r="B59" s="74"/>
      <c r="C59" s="84"/>
      <c r="D59" s="61"/>
      <c r="E59" s="61"/>
      <c r="F59" s="61"/>
      <c r="G59" s="61"/>
      <c r="H59" s="61"/>
      <c r="I59" s="61"/>
      <c r="J59" s="61"/>
      <c r="K59" s="102">
        <f>K58-J31</f>
        <v>0</v>
      </c>
      <c r="L59" s="102">
        <f>L58</f>
        <v>0</v>
      </c>
      <c r="M59" s="61"/>
      <c r="N59" s="61"/>
    </row>
    <row r="60" spans="1:14" ht="27.75" customHeight="1" thickBot="1" x14ac:dyDescent="0.3">
      <c r="A60" s="25"/>
      <c r="B60" s="72"/>
      <c r="C60" s="81"/>
      <c r="D60" s="25"/>
      <c r="E60" s="25"/>
      <c r="F60" s="25"/>
      <c r="G60" s="25"/>
      <c r="H60" s="25"/>
      <c r="I60" s="25"/>
      <c r="J60" s="25"/>
      <c r="K60" s="101" t="s">
        <v>28</v>
      </c>
      <c r="L60" s="101" t="s">
        <v>29</v>
      </c>
      <c r="M60" s="25"/>
      <c r="N60" s="25"/>
    </row>
    <row r="61" spans="1:14" ht="39" customHeight="1" x14ac:dyDescent="0.25">
      <c r="A61" s="151" t="s">
        <v>30</v>
      </c>
      <c r="B61" s="152"/>
      <c r="C61" s="152"/>
      <c r="D61" s="153"/>
      <c r="E61" s="115"/>
      <c r="F61" s="115"/>
      <c r="G61" s="115"/>
      <c r="H61" s="115"/>
      <c r="I61" s="115"/>
      <c r="J61" s="115"/>
      <c r="K61" s="115"/>
      <c r="L61" s="115"/>
      <c r="M61" s="115"/>
      <c r="N61" s="115"/>
    </row>
    <row r="62" spans="1:14" s="25" customFormat="1" ht="27.75" customHeight="1" x14ac:dyDescent="0.25">
      <c r="A62" s="62" t="s">
        <v>31</v>
      </c>
      <c r="B62" s="75" t="s">
        <v>32</v>
      </c>
      <c r="C62" s="85" t="s">
        <v>33</v>
      </c>
      <c r="D62" s="38" t="s">
        <v>34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4" ht="47.25" customHeight="1" x14ac:dyDescent="0.25">
      <c r="A63" s="63" t="s">
        <v>35</v>
      </c>
      <c r="B63" s="28">
        <f>J13</f>
        <v>249159.01</v>
      </c>
      <c r="C63" s="86">
        <f>K40</f>
        <v>249159.01</v>
      </c>
      <c r="D63" s="39">
        <f>C63-B63</f>
        <v>0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</row>
    <row r="64" spans="1:14" ht="47.25" customHeight="1" x14ac:dyDescent="0.25">
      <c r="A64" s="63" t="s">
        <v>36</v>
      </c>
      <c r="B64" s="28">
        <f>J22</f>
        <v>335841.15</v>
      </c>
      <c r="C64" s="86">
        <f>K49</f>
        <v>335841.15</v>
      </c>
      <c r="D64" s="39">
        <f>C64-B64</f>
        <v>0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</row>
    <row r="65" spans="1:14" ht="47.25" customHeight="1" thickBot="1" x14ac:dyDescent="0.3">
      <c r="A65" s="64" t="s">
        <v>87</v>
      </c>
      <c r="B65" s="76">
        <f>J30</f>
        <v>235000</v>
      </c>
      <c r="C65" s="87">
        <f>K57</f>
        <v>235000</v>
      </c>
      <c r="D65" s="39">
        <f>C65-B65</f>
        <v>0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</row>
    <row r="66" spans="1:14" ht="27.75" customHeight="1" thickBot="1" x14ac:dyDescent="0.3">
      <c r="A66" s="65" t="s">
        <v>21</v>
      </c>
      <c r="B66" s="77">
        <f>SUM(B63:B65)</f>
        <v>820000.16</v>
      </c>
      <c r="C66" s="77">
        <f>SUM(C63:C65)</f>
        <v>820000.16</v>
      </c>
      <c r="D66" s="77">
        <f>SUM(D63:D65)</f>
        <v>0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</row>
    <row r="67" spans="1:14" ht="27.75" customHeight="1" thickBot="1" x14ac:dyDescent="0.3">
      <c r="A67" s="103"/>
      <c r="D67" s="44"/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 ht="15.75" thickBot="1" x14ac:dyDescent="0.3">
      <c r="A68" s="145" t="s">
        <v>38</v>
      </c>
      <c r="B68" s="146"/>
      <c r="C68" s="146"/>
      <c r="D68" s="146"/>
      <c r="E68" s="147"/>
      <c r="F68" s="148"/>
      <c r="G68" s="115"/>
      <c r="H68" s="115"/>
      <c r="I68" s="115"/>
      <c r="J68" s="115"/>
      <c r="K68" s="115"/>
      <c r="L68" s="115"/>
      <c r="M68" s="115"/>
      <c r="N68" s="115"/>
    </row>
    <row r="69" spans="1:14" ht="30" x14ac:dyDescent="0.25">
      <c r="A69" s="41" t="s">
        <v>39</v>
      </c>
      <c r="B69" s="78" t="s">
        <v>32</v>
      </c>
      <c r="C69" s="88" t="s">
        <v>33</v>
      </c>
      <c r="D69" s="40" t="s">
        <v>34</v>
      </c>
      <c r="E69" s="52" t="s">
        <v>40</v>
      </c>
      <c r="F69" s="148"/>
      <c r="G69" s="115"/>
      <c r="H69" s="115"/>
      <c r="I69" s="115"/>
      <c r="J69" s="115"/>
      <c r="K69" s="115"/>
      <c r="L69" s="115"/>
      <c r="M69" s="115"/>
      <c r="N69" s="115"/>
    </row>
    <row r="70" spans="1:14" ht="15" x14ac:dyDescent="0.25">
      <c r="A70" s="66" t="s">
        <v>41</v>
      </c>
      <c r="B70" s="28">
        <f>J11</f>
        <v>40279.5</v>
      </c>
      <c r="C70" s="86">
        <f>K38</f>
        <v>40279.5</v>
      </c>
      <c r="D70" s="13">
        <f>C70-B70</f>
        <v>0</v>
      </c>
      <c r="E70" s="45">
        <f>D70/$J$13</f>
        <v>0</v>
      </c>
      <c r="F70" s="148"/>
      <c r="G70" s="115"/>
      <c r="H70" s="115"/>
      <c r="I70" s="115"/>
      <c r="J70" s="115"/>
      <c r="K70" s="115"/>
      <c r="L70" s="115"/>
      <c r="M70" s="115"/>
      <c r="N70" s="115"/>
    </row>
    <row r="71" spans="1:14" ht="15" x14ac:dyDescent="0.25">
      <c r="A71" s="66" t="s">
        <v>42</v>
      </c>
      <c r="B71" s="28">
        <f>J12</f>
        <v>208879.51</v>
      </c>
      <c r="C71" s="86">
        <f>K39</f>
        <v>208879.51</v>
      </c>
      <c r="D71" s="13">
        <f>C71-B71</f>
        <v>0</v>
      </c>
      <c r="E71" s="45">
        <f>D71/$J$13</f>
        <v>0</v>
      </c>
      <c r="F71" s="148"/>
      <c r="G71" s="115"/>
      <c r="H71" s="115"/>
      <c r="I71" s="115"/>
      <c r="J71" s="115"/>
      <c r="K71" s="115"/>
      <c r="L71" s="115"/>
      <c r="M71" s="115"/>
      <c r="N71" s="115"/>
    </row>
    <row r="72" spans="1:14" ht="15" x14ac:dyDescent="0.25">
      <c r="A72" s="106" t="s">
        <v>43</v>
      </c>
      <c r="B72" s="12">
        <f>B70+B71</f>
        <v>249159.01</v>
      </c>
      <c r="C72" s="89">
        <f>C70+C71</f>
        <v>249159.01</v>
      </c>
      <c r="D72" s="47">
        <f>D70+D71</f>
        <v>0</v>
      </c>
      <c r="E72" s="48">
        <f>D72/$J$13</f>
        <v>0</v>
      </c>
      <c r="F72" s="148"/>
      <c r="G72" s="115"/>
      <c r="H72" s="115"/>
      <c r="I72" s="115"/>
      <c r="J72" s="115"/>
      <c r="K72" s="115"/>
      <c r="L72" s="115"/>
      <c r="M72" s="115"/>
      <c r="N72" s="115"/>
    </row>
    <row r="73" spans="1:14" ht="15" x14ac:dyDescent="0.25">
      <c r="A73" s="66" t="s">
        <v>41</v>
      </c>
      <c r="B73" s="28">
        <f>J20</f>
        <v>0</v>
      </c>
      <c r="C73" s="86">
        <f>K47</f>
        <v>0</v>
      </c>
      <c r="D73" s="13">
        <f>C73-B73</f>
        <v>0</v>
      </c>
      <c r="E73" s="34">
        <f>D73/$J$22</f>
        <v>0</v>
      </c>
      <c r="F73" s="148"/>
      <c r="G73" s="115"/>
      <c r="H73" s="115"/>
      <c r="I73" s="115"/>
      <c r="J73" s="115"/>
      <c r="K73" s="115"/>
      <c r="L73" s="115"/>
      <c r="M73" s="115"/>
      <c r="N73" s="115"/>
    </row>
    <row r="74" spans="1:14" ht="15" x14ac:dyDescent="0.25">
      <c r="A74" s="66" t="s">
        <v>42</v>
      </c>
      <c r="B74" s="28">
        <f>J21</f>
        <v>335841.15</v>
      </c>
      <c r="C74" s="86">
        <f>K48</f>
        <v>335841.15</v>
      </c>
      <c r="D74" s="13">
        <f>C74-B74</f>
        <v>0</v>
      </c>
      <c r="E74" s="45">
        <f>D74/$J$22</f>
        <v>0</v>
      </c>
      <c r="F74" s="148"/>
      <c r="G74" s="115"/>
      <c r="H74" s="115"/>
      <c r="I74" s="115"/>
      <c r="J74" s="115"/>
      <c r="K74" s="115"/>
      <c r="L74" s="115"/>
      <c r="M74" s="115"/>
      <c r="N74" s="115"/>
    </row>
    <row r="75" spans="1:14" ht="15" x14ac:dyDescent="0.25">
      <c r="A75" s="106" t="s">
        <v>44</v>
      </c>
      <c r="B75" s="12">
        <f>B74+B73</f>
        <v>335841.15</v>
      </c>
      <c r="C75" s="89">
        <f t="shared" ref="C75" si="14">C74+C73</f>
        <v>335841.15</v>
      </c>
      <c r="D75" s="47">
        <f>D74+D73</f>
        <v>0</v>
      </c>
      <c r="E75" s="48">
        <f>D75/$J$22</f>
        <v>0</v>
      </c>
      <c r="F75" s="148"/>
      <c r="G75" s="115"/>
      <c r="H75" s="115"/>
      <c r="I75" s="115"/>
      <c r="J75" s="115"/>
      <c r="K75" s="115"/>
      <c r="L75" s="115"/>
      <c r="M75" s="115"/>
      <c r="N75" s="115"/>
    </row>
    <row r="76" spans="1:14" ht="15" x14ac:dyDescent="0.25">
      <c r="A76" s="66" t="s">
        <v>41</v>
      </c>
      <c r="B76" s="28">
        <f>J28</f>
        <v>60000</v>
      </c>
      <c r="C76" s="86">
        <f>K55</f>
        <v>110000</v>
      </c>
      <c r="D76" s="13">
        <f>C76-B76</f>
        <v>50000</v>
      </c>
      <c r="E76" s="45">
        <f>D76/$J$30</f>
        <v>0.21276595744680851</v>
      </c>
      <c r="F76" s="148"/>
      <c r="G76" s="115"/>
      <c r="H76" s="115"/>
      <c r="I76" s="115"/>
      <c r="J76" s="115"/>
      <c r="K76" s="115"/>
      <c r="L76" s="115"/>
      <c r="M76" s="115"/>
      <c r="N76" s="115"/>
    </row>
    <row r="77" spans="1:14" ht="15" x14ac:dyDescent="0.25">
      <c r="A77" s="66" t="s">
        <v>42</v>
      </c>
      <c r="B77" s="28">
        <f>J29</f>
        <v>175000</v>
      </c>
      <c r="C77" s="86">
        <f>K56</f>
        <v>125000</v>
      </c>
      <c r="D77" s="13">
        <f>C77-B77</f>
        <v>-50000</v>
      </c>
      <c r="E77" s="45">
        <f>D77/$J$30</f>
        <v>-0.21276595744680851</v>
      </c>
      <c r="F77" s="148"/>
      <c r="G77" s="115"/>
      <c r="H77" s="115"/>
      <c r="I77" s="115"/>
      <c r="J77" s="115"/>
      <c r="K77" s="115"/>
      <c r="L77" s="115"/>
      <c r="M77" s="115"/>
      <c r="N77" s="115"/>
    </row>
    <row r="78" spans="1:14" ht="15.75" thickBot="1" x14ac:dyDescent="0.3">
      <c r="A78" s="67" t="s">
        <v>45</v>
      </c>
      <c r="B78" s="79">
        <f>B77+B76</f>
        <v>235000</v>
      </c>
      <c r="C78" s="90">
        <f t="shared" ref="C78" si="15">C77+C76</f>
        <v>235000</v>
      </c>
      <c r="D78" s="49">
        <f>D77+D76</f>
        <v>0</v>
      </c>
      <c r="E78" s="48">
        <f>D78/$J$22</f>
        <v>0</v>
      </c>
      <c r="F78" s="148"/>
      <c r="G78" s="115"/>
      <c r="H78" s="115"/>
      <c r="I78" s="115"/>
      <c r="J78" s="115"/>
      <c r="K78" s="115"/>
      <c r="L78" s="115"/>
      <c r="M78" s="115"/>
      <c r="N78" s="115"/>
    </row>
    <row r="79" spans="1:14" ht="15.75" thickBot="1" x14ac:dyDescent="0.3">
      <c r="A79" s="42" t="s">
        <v>21</v>
      </c>
      <c r="B79" s="77">
        <f>B72+B75+B78</f>
        <v>820000.16</v>
      </c>
      <c r="C79" s="77">
        <f>C72+C75+C78</f>
        <v>820000.16</v>
      </c>
      <c r="D79" s="43">
        <f>D72+D75+D78</f>
        <v>0</v>
      </c>
      <c r="E79" s="50"/>
      <c r="F79" s="148"/>
      <c r="G79" s="115"/>
      <c r="H79" s="115"/>
      <c r="I79" s="115"/>
      <c r="J79" s="115"/>
      <c r="K79" s="115"/>
      <c r="L79" s="115"/>
      <c r="M79" s="115"/>
      <c r="N79" s="115"/>
    </row>
    <row r="80" spans="1:14" ht="27.75" customHeight="1" x14ac:dyDescent="0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</row>
    <row r="81" spans="1:14" ht="27.75" customHeight="1" x14ac:dyDescent="0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</row>
    <row r="82" spans="1:14" ht="27.75" customHeight="1" x14ac:dyDescent="0.25">
      <c r="A82" s="110" t="s">
        <v>46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</row>
    <row r="83" spans="1:14" ht="27.75" customHeight="1" x14ac:dyDescent="0.25">
      <c r="A83" s="111" t="s">
        <v>47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1:14" ht="27.75" customHeight="1" x14ac:dyDescent="0.25">
      <c r="A84" s="20" t="s">
        <v>48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1:14" ht="27.75" customHeight="1" x14ac:dyDescent="0.25">
      <c r="A85" s="3" t="s">
        <v>49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</row>
    <row r="86" spans="1:14" ht="27.75" customHeight="1" x14ac:dyDescent="0.25">
      <c r="A86" s="3" t="s">
        <v>50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1:14" ht="27.75" customHeight="1" x14ac:dyDescent="0.25">
      <c r="A87" s="3" t="s">
        <v>51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1:14" ht="27.75" customHeight="1" x14ac:dyDescent="0.25">
      <c r="A88" s="3" t="s">
        <v>52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</row>
    <row r="89" spans="1:14" ht="27.75" customHeight="1" x14ac:dyDescent="0.25">
      <c r="A89" s="3" t="s">
        <v>53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1:14" ht="27.75" customHeight="1" x14ac:dyDescent="0.25">
      <c r="A90" s="3" t="s">
        <v>54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</row>
    <row r="91" spans="1:14" ht="27.75" customHeight="1" x14ac:dyDescent="0.25">
      <c r="A91" s="3" t="s">
        <v>55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</row>
    <row r="92" spans="1:14" ht="27.75" customHeight="1" x14ac:dyDescent="0.25">
      <c r="A92" s="3" t="s">
        <v>56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</row>
    <row r="93" spans="1:14" ht="27.75" customHeight="1" x14ac:dyDescent="0.25">
      <c r="A93" s="3" t="s">
        <v>57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</row>
    <row r="94" spans="1:14" ht="27.75" customHeight="1" x14ac:dyDescent="0.25">
      <c r="A94" s="3" t="s">
        <v>58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</row>
    <row r="95" spans="1:14" ht="27.75" customHeight="1" x14ac:dyDescent="0.25">
      <c r="A95" s="3" t="s">
        <v>59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</row>
    <row r="96" spans="1:14" ht="27.75" customHeight="1" x14ac:dyDescent="0.25">
      <c r="J96" s="68"/>
    </row>
    <row r="97" spans="10:10" ht="27.75" customHeight="1" x14ac:dyDescent="0.25">
      <c r="J97" s="68"/>
    </row>
  </sheetData>
  <dataConsolidate/>
  <mergeCells count="38">
    <mergeCell ref="A49:H49"/>
    <mergeCell ref="A30:G30"/>
    <mergeCell ref="A31:I31"/>
    <mergeCell ref="A61:D61"/>
    <mergeCell ref="A68:E68"/>
    <mergeCell ref="A41:A46"/>
    <mergeCell ref="A47:I47"/>
    <mergeCell ref="A48:I48"/>
    <mergeCell ref="A38:I38"/>
    <mergeCell ref="A39:I39"/>
    <mergeCell ref="A40:H40"/>
    <mergeCell ref="A33:N33"/>
    <mergeCell ref="A35:A37"/>
    <mergeCell ref="L1:N32"/>
    <mergeCell ref="A8:A10"/>
    <mergeCell ref="K8:K12"/>
    <mergeCell ref="A80:A81"/>
    <mergeCell ref="A50:A54"/>
    <mergeCell ref="A55:I55"/>
    <mergeCell ref="A56:I56"/>
    <mergeCell ref="A57:H57"/>
    <mergeCell ref="A58:J58"/>
    <mergeCell ref="B80:N95"/>
    <mergeCell ref="E61:N67"/>
    <mergeCell ref="F68:N79"/>
    <mergeCell ref="A11:H11"/>
    <mergeCell ref="A1:K1"/>
    <mergeCell ref="A6:K6"/>
    <mergeCell ref="A21:H21"/>
    <mergeCell ref="A12:H12"/>
    <mergeCell ref="A13:G13"/>
    <mergeCell ref="A15:A19"/>
    <mergeCell ref="A20:H20"/>
    <mergeCell ref="A22:G22"/>
    <mergeCell ref="K23:K29"/>
    <mergeCell ref="A24:A27"/>
    <mergeCell ref="A28:G28"/>
    <mergeCell ref="A29:G29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headerFooter>
    <oddHeader>&amp;L
&amp;G&amp;C&amp;G&amp;R&amp;G</oddHeader>
    <oddFooter>Pagina 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85C5FDF6-401E-43DD-9B20-5644C2E70E94}">
          <x14:formula1>
            <xm:f>Lista!$B$2:$B$4</xm:f>
          </x14:formula1>
          <xm:sqref>A8 A35</xm:sqref>
        </x14:dataValidation>
        <x14:dataValidation type="list" allowBlank="1" showInputMessage="1" showErrorMessage="1" xr:uid="{BCB958C1-8768-437E-8F5D-ED83FE970A32}">
          <x14:formula1>
            <xm:f>Lista!$E$2:$E$3</xm:f>
          </x14:formula1>
          <xm:sqref>D8:D10 D42:D46 D15:D19 D35:D37 D24:D27 D51:D54</xm:sqref>
        </x14:dataValidation>
        <x14:dataValidation type="list" allowBlank="1" showInputMessage="1" showErrorMessage="1" xr:uid="{E70F685E-19F9-4AB5-8BB6-B20A12214CF2}">
          <x14:formula1>
            <xm:f>Lista!$D$1:$D$20</xm:f>
          </x14:formula1>
          <xm:sqref>C8:C10 C51:C54 C42:C46 C35:C37 C15:C19 C24:C27</xm:sqref>
        </x14:dataValidation>
        <x14:dataValidation type="list" allowBlank="1" showInputMessage="1" showErrorMessage="1" xr:uid="{08CBF4A8-84D2-496A-9AC3-161ADFB9F775}">
          <x14:formula1>
            <xm:f>Lista!$F$2:$F$7</xm:f>
          </x14:formula1>
          <xm:sqref>E35:E37 E51:E54 E42:E46</xm:sqref>
        </x14:dataValidation>
        <x14:dataValidation type="list" allowBlank="1" showInputMessage="1" showErrorMessage="1" xr:uid="{387C3049-3296-43D7-9E3B-BEAE2CE1166B}">
          <x14:formula1>
            <xm:f>Lista!$C$2:$C$3</xm:f>
          </x14:formula1>
          <xm:sqref>B8:B10 B35:B37</xm:sqref>
        </x14:dataValidation>
        <x14:dataValidation type="list" allowBlank="1" showInputMessage="1" showErrorMessage="1" xr:uid="{29234044-51E3-4BE6-AC8C-59C919638442}">
          <x14:formula1>
            <xm:f>Lista!$C$4:$C$5</xm:f>
          </x14:formula1>
          <xm:sqref>B15:B19 B42:B46</xm:sqref>
        </x14:dataValidation>
        <x14:dataValidation type="list" allowBlank="1" showInputMessage="1" showErrorMessage="1" xr:uid="{2D424FB8-BB2E-49BD-BAC5-F511C0B0DAE8}">
          <x14:formula1>
            <xm:f>Lista!$C$6:$C$7</xm:f>
          </x14:formula1>
          <xm:sqref>B24:B27 B51:B54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7D988-99BD-4251-AA97-115BAF90FBF3}">
  <sheetPr>
    <pageSetUpPr fitToPage="1"/>
  </sheetPr>
  <dimension ref="A1:P97"/>
  <sheetViews>
    <sheetView view="pageBreakPreview" topLeftCell="B59" zoomScale="60" zoomScaleNormal="60" workbookViewId="0">
      <selection activeCell="A62" sqref="A62"/>
    </sheetView>
  </sheetViews>
  <sheetFormatPr defaultColWidth="9.140625" defaultRowHeight="27.75" customHeight="1" x14ac:dyDescent="0.25"/>
  <cols>
    <col min="1" max="1" width="94.7109375" style="14" customWidth="1"/>
    <col min="2" max="2" width="67.7109375" style="69" customWidth="1"/>
    <col min="3" max="3" width="35.85546875" style="11" customWidth="1"/>
    <col min="4" max="4" width="25.140625" style="14" customWidth="1"/>
    <col min="5" max="5" width="20.85546875" style="14" customWidth="1"/>
    <col min="6" max="6" width="31.7109375" style="14" customWidth="1"/>
    <col min="7" max="7" width="19.140625" style="14" customWidth="1"/>
    <col min="8" max="8" width="22.28515625" style="14" customWidth="1"/>
    <col min="9" max="9" width="22.42578125" style="14" customWidth="1"/>
    <col min="10" max="10" width="32.5703125" style="14" customWidth="1"/>
    <col min="11" max="11" width="26.7109375" style="14" customWidth="1"/>
    <col min="12" max="12" width="20.5703125" style="14" customWidth="1"/>
    <col min="13" max="13" width="21" style="14" customWidth="1"/>
    <col min="14" max="14" width="32.7109375" style="14" customWidth="1"/>
    <col min="15" max="16384" width="9.140625" style="14"/>
  </cols>
  <sheetData>
    <row r="1" spans="1:16" s="2" customFormat="1" ht="27.75" customHeight="1" x14ac:dyDescent="0.2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5"/>
      <c r="M1" s="115"/>
      <c r="N1" s="115"/>
    </row>
    <row r="2" spans="1:16" s="2" customFormat="1" ht="15" x14ac:dyDescent="0.25">
      <c r="A2" s="37" t="s">
        <v>1</v>
      </c>
      <c r="B2" s="69"/>
      <c r="C2" s="69"/>
      <c r="D2" s="14"/>
      <c r="E2" s="14"/>
      <c r="F2" s="14"/>
      <c r="G2" s="14"/>
      <c r="H2" s="14"/>
      <c r="I2" s="14"/>
      <c r="J2" s="14"/>
      <c r="K2" s="14"/>
      <c r="L2" s="115"/>
      <c r="M2" s="115"/>
      <c r="N2" s="115"/>
    </row>
    <row r="3" spans="1:16" s="2" customFormat="1" ht="15" x14ac:dyDescent="0.25">
      <c r="A3" s="2" t="s">
        <v>2</v>
      </c>
      <c r="B3" s="69"/>
      <c r="C3" s="69"/>
      <c r="D3" s="14"/>
      <c r="E3" s="14"/>
      <c r="F3" s="14"/>
      <c r="G3" s="14"/>
      <c r="H3" s="14"/>
      <c r="I3" s="14"/>
      <c r="J3" s="14"/>
      <c r="K3" s="14"/>
      <c r="L3" s="115"/>
      <c r="M3" s="115"/>
      <c r="N3" s="115"/>
    </row>
    <row r="4" spans="1:16" s="2" customFormat="1" ht="15" x14ac:dyDescent="0.25">
      <c r="A4" s="37" t="s">
        <v>3</v>
      </c>
      <c r="B4" s="69"/>
      <c r="C4" s="69"/>
      <c r="D4" s="14"/>
      <c r="E4" s="14"/>
      <c r="F4" s="14"/>
      <c r="G4" s="14"/>
      <c r="H4" s="14"/>
      <c r="I4" s="14"/>
      <c r="J4" s="14"/>
      <c r="K4" s="14"/>
      <c r="L4" s="115"/>
      <c r="M4" s="115"/>
      <c r="N4" s="115"/>
    </row>
    <row r="5" spans="1:16" s="2" customFormat="1" ht="15" x14ac:dyDescent="0.25">
      <c r="A5" s="37" t="s">
        <v>4</v>
      </c>
      <c r="B5" s="3"/>
      <c r="C5" s="69"/>
      <c r="D5" s="14"/>
      <c r="E5" s="14"/>
      <c r="F5" s="14"/>
      <c r="G5" s="14"/>
      <c r="H5" s="14"/>
      <c r="I5" s="14"/>
      <c r="J5" s="14"/>
      <c r="K5" s="14"/>
      <c r="L5" s="115"/>
      <c r="M5" s="115"/>
      <c r="N5" s="115"/>
    </row>
    <row r="6" spans="1:16" ht="27.75" customHeight="1" thickBot="1" x14ac:dyDescent="0.3">
      <c r="A6" s="117" t="s">
        <v>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5"/>
      <c r="M6" s="115"/>
      <c r="N6" s="115"/>
    </row>
    <row r="7" spans="1:16" s="9" customFormat="1" ht="27.75" customHeight="1" x14ac:dyDescent="0.25">
      <c r="A7" s="4" t="s">
        <v>6</v>
      </c>
      <c r="B7" s="5" t="s">
        <v>7</v>
      </c>
      <c r="C7" s="5" t="s">
        <v>8</v>
      </c>
      <c r="D7" s="5" t="s">
        <v>9</v>
      </c>
      <c r="E7" s="6" t="s">
        <v>10</v>
      </c>
      <c r="F7" s="5" t="s">
        <v>11</v>
      </c>
      <c r="G7" s="5" t="s">
        <v>12</v>
      </c>
      <c r="H7" s="7" t="s">
        <v>13</v>
      </c>
      <c r="I7" s="7" t="s">
        <v>14</v>
      </c>
      <c r="J7" s="5" t="s">
        <v>15</v>
      </c>
      <c r="K7" s="8">
        <v>0.15</v>
      </c>
      <c r="L7" s="115"/>
      <c r="M7" s="115"/>
      <c r="N7" s="115"/>
      <c r="O7" s="25"/>
      <c r="P7" s="25"/>
    </row>
    <row r="8" spans="1:16" s="25" customFormat="1" ht="63" customHeight="1" x14ac:dyDescent="0.25">
      <c r="A8" s="119" t="str">
        <f>Lista!B2</f>
        <v>A - Progetti diffusi (appartamenti singoli non integrati in una struttura residenziale</v>
      </c>
      <c r="B8" s="109" t="s">
        <v>61</v>
      </c>
      <c r="C8" s="109" t="s">
        <v>62</v>
      </c>
      <c r="D8" s="10" t="s">
        <v>63</v>
      </c>
      <c r="E8" s="59">
        <v>203629.51</v>
      </c>
      <c r="F8" s="71" t="s">
        <v>64</v>
      </c>
      <c r="G8" s="10">
        <v>1</v>
      </c>
      <c r="H8" s="59">
        <f>G8*E8</f>
        <v>203629.51</v>
      </c>
      <c r="I8" s="10"/>
      <c r="J8" s="59">
        <f>H8+I8</f>
        <v>203629.51</v>
      </c>
      <c r="K8" s="121"/>
      <c r="L8" s="115"/>
      <c r="M8" s="115"/>
      <c r="N8" s="115"/>
    </row>
    <row r="9" spans="1:16" s="25" customFormat="1" ht="63" customHeight="1" x14ac:dyDescent="0.25">
      <c r="A9" s="120"/>
      <c r="B9" s="109" t="s">
        <v>61</v>
      </c>
      <c r="C9" s="109" t="s">
        <v>65</v>
      </c>
      <c r="D9" s="10" t="s">
        <v>63</v>
      </c>
      <c r="E9" s="59">
        <v>350</v>
      </c>
      <c r="F9" s="71" t="s">
        <v>66</v>
      </c>
      <c r="G9" s="10">
        <v>15</v>
      </c>
      <c r="H9" s="59">
        <f t="shared" ref="H9:H10" si="0">G9*E9</f>
        <v>5250</v>
      </c>
      <c r="I9" s="10"/>
      <c r="J9" s="59">
        <f t="shared" ref="J9:J10" si="1">H9+I9</f>
        <v>5250</v>
      </c>
      <c r="K9" s="122"/>
      <c r="L9" s="115"/>
      <c r="M9" s="115"/>
      <c r="N9" s="115"/>
    </row>
    <row r="10" spans="1:16" s="25" customFormat="1" ht="63" customHeight="1" x14ac:dyDescent="0.25">
      <c r="A10" s="120"/>
      <c r="B10" s="109" t="s">
        <v>67</v>
      </c>
      <c r="C10" s="80" t="s">
        <v>68</v>
      </c>
      <c r="D10" s="10" t="s">
        <v>69</v>
      </c>
      <c r="E10" s="59">
        <v>40279.5</v>
      </c>
      <c r="F10" s="71" t="s">
        <v>70</v>
      </c>
      <c r="G10" s="10">
        <v>1</v>
      </c>
      <c r="H10" s="59">
        <f t="shared" si="0"/>
        <v>40279.5</v>
      </c>
      <c r="I10" s="10"/>
      <c r="J10" s="59">
        <f t="shared" si="1"/>
        <v>40279.5</v>
      </c>
      <c r="K10" s="122"/>
      <c r="L10" s="115"/>
      <c r="M10" s="115"/>
      <c r="N10" s="115"/>
    </row>
    <row r="11" spans="1:16" ht="27.75" customHeight="1" x14ac:dyDescent="0.25">
      <c r="A11" s="123" t="s">
        <v>16</v>
      </c>
      <c r="B11" s="124"/>
      <c r="C11" s="124"/>
      <c r="D11" s="124"/>
      <c r="E11" s="124"/>
      <c r="F11" s="124"/>
      <c r="G11" s="124"/>
      <c r="H11" s="125"/>
      <c r="I11" s="46">
        <f>SUMIF(C8:C10,"=COSTO DI GESTIONE",I8:I10)</f>
        <v>0</v>
      </c>
      <c r="J11" s="46">
        <f>SUMIF(D8:D10,"=COSTO DI GESTIONE",J8:J10)</f>
        <v>40279.5</v>
      </c>
      <c r="K11" s="122"/>
      <c r="L11" s="115"/>
      <c r="M11" s="115"/>
      <c r="N11" s="115"/>
      <c r="O11" s="25"/>
      <c r="P11" s="25"/>
    </row>
    <row r="12" spans="1:16" ht="27.75" customHeight="1" thickBot="1" x14ac:dyDescent="0.3">
      <c r="A12" s="123" t="s">
        <v>17</v>
      </c>
      <c r="B12" s="124"/>
      <c r="C12" s="124"/>
      <c r="D12" s="124"/>
      <c r="E12" s="124"/>
      <c r="F12" s="124"/>
      <c r="G12" s="124"/>
      <c r="H12" s="125"/>
      <c r="I12" s="46">
        <f>SUMIF(C9:C11,"=COSTO DI INVESTIMENTO",I9:I11)</f>
        <v>0</v>
      </c>
      <c r="J12" s="46">
        <f>SUMIF(D8:D10,"=COSTO DI INVESTIMENTO",J8:J11)</f>
        <v>208879.51</v>
      </c>
      <c r="K12" s="122"/>
      <c r="L12" s="115"/>
      <c r="M12" s="115"/>
      <c r="N12" s="115"/>
      <c r="O12" s="25"/>
      <c r="P12" s="25"/>
    </row>
    <row r="13" spans="1:16" s="25" customFormat="1" ht="27.75" customHeight="1" thickBot="1" x14ac:dyDescent="0.3">
      <c r="A13" s="126" t="s">
        <v>18</v>
      </c>
      <c r="B13" s="127"/>
      <c r="C13" s="127"/>
      <c r="D13" s="127"/>
      <c r="E13" s="127"/>
      <c r="F13" s="127"/>
      <c r="G13" s="128"/>
      <c r="H13" s="107"/>
      <c r="I13" s="53">
        <f>SUM(I11:I12)</f>
        <v>0</v>
      </c>
      <c r="J13" s="53">
        <f>J11+J12</f>
        <v>249159.01</v>
      </c>
      <c r="K13" s="54">
        <f>J13*$K$7</f>
        <v>37373.851499999997</v>
      </c>
      <c r="L13" s="115"/>
      <c r="M13" s="115"/>
      <c r="N13" s="115"/>
    </row>
    <row r="14" spans="1:16" s="9" customFormat="1" ht="27.75" customHeight="1" x14ac:dyDescent="0.25">
      <c r="A14" s="4" t="s">
        <v>6</v>
      </c>
      <c r="B14" s="70" t="s">
        <v>7</v>
      </c>
      <c r="C14" s="5" t="s">
        <v>8</v>
      </c>
      <c r="D14" s="5" t="s">
        <v>9</v>
      </c>
      <c r="E14" s="6" t="s">
        <v>10</v>
      </c>
      <c r="F14" s="5" t="s">
        <v>11</v>
      </c>
      <c r="G14" s="5" t="s">
        <v>12</v>
      </c>
      <c r="H14" s="7" t="s">
        <v>13</v>
      </c>
      <c r="I14" s="7" t="s">
        <v>14</v>
      </c>
      <c r="J14" s="5" t="s">
        <v>15</v>
      </c>
      <c r="K14" s="104"/>
      <c r="L14" s="115"/>
      <c r="M14" s="115"/>
      <c r="N14" s="115"/>
      <c r="O14" s="25"/>
      <c r="P14" s="25"/>
    </row>
    <row r="15" spans="1:16" ht="27.75" customHeight="1" x14ac:dyDescent="0.25">
      <c r="A15" s="119" t="str">
        <f>Lista!B3</f>
        <v>B - Progetti diffusi, (gruppi di appartamenti non integrati in una struttura residenziale</v>
      </c>
      <c r="B15" s="71" t="s">
        <v>71</v>
      </c>
      <c r="C15" s="71" t="s">
        <v>65</v>
      </c>
      <c r="D15" s="10" t="s">
        <v>63</v>
      </c>
      <c r="E15" s="59">
        <v>140300</v>
      </c>
      <c r="F15" s="71" t="s">
        <v>72</v>
      </c>
      <c r="G15" s="10">
        <v>1</v>
      </c>
      <c r="H15" s="59">
        <f t="shared" ref="H15:H19" si="2">G15*E15</f>
        <v>140300</v>
      </c>
      <c r="I15" s="10"/>
      <c r="J15" s="59">
        <f t="shared" ref="J15:J19" si="3">H15+I15</f>
        <v>140300</v>
      </c>
      <c r="K15" s="105"/>
      <c r="L15" s="115"/>
      <c r="M15" s="115"/>
      <c r="N15" s="115"/>
      <c r="O15" s="25"/>
      <c r="P15" s="25"/>
    </row>
    <row r="16" spans="1:16" ht="27.75" customHeight="1" x14ac:dyDescent="0.25">
      <c r="A16" s="120"/>
      <c r="B16" s="71" t="s">
        <v>71</v>
      </c>
      <c r="C16" s="71" t="s">
        <v>73</v>
      </c>
      <c r="D16" s="10" t="s">
        <v>63</v>
      </c>
      <c r="E16" s="59">
        <v>81740</v>
      </c>
      <c r="F16" s="71" t="s">
        <v>74</v>
      </c>
      <c r="G16" s="10">
        <v>1</v>
      </c>
      <c r="H16" s="59">
        <f t="shared" si="2"/>
        <v>81740</v>
      </c>
      <c r="I16" s="10"/>
      <c r="J16" s="59">
        <f t="shared" si="3"/>
        <v>81740</v>
      </c>
      <c r="K16" s="105"/>
      <c r="L16" s="115"/>
      <c r="M16" s="115"/>
      <c r="N16" s="115"/>
      <c r="O16" s="25"/>
      <c r="P16" s="25"/>
    </row>
    <row r="17" spans="1:16" ht="27.75" customHeight="1" x14ac:dyDescent="0.25">
      <c r="A17" s="120"/>
      <c r="B17" s="71" t="s">
        <v>71</v>
      </c>
      <c r="C17" s="71" t="s">
        <v>62</v>
      </c>
      <c r="D17" s="10" t="s">
        <v>63</v>
      </c>
      <c r="E17" s="59">
        <v>62684</v>
      </c>
      <c r="F17" s="71" t="s">
        <v>75</v>
      </c>
      <c r="G17" s="10">
        <v>1</v>
      </c>
      <c r="H17" s="59">
        <f t="shared" si="2"/>
        <v>62684</v>
      </c>
      <c r="I17" s="10"/>
      <c r="J17" s="59">
        <f t="shared" si="3"/>
        <v>62684</v>
      </c>
      <c r="K17" s="105"/>
      <c r="L17" s="115"/>
      <c r="M17" s="115"/>
      <c r="N17" s="115"/>
      <c r="O17" s="25"/>
      <c r="P17" s="25"/>
    </row>
    <row r="18" spans="1:16" ht="27.75" customHeight="1" x14ac:dyDescent="0.25">
      <c r="A18" s="120"/>
      <c r="B18" s="71" t="s">
        <v>71</v>
      </c>
      <c r="C18" s="71" t="s">
        <v>76</v>
      </c>
      <c r="D18" s="10" t="s">
        <v>63</v>
      </c>
      <c r="E18" s="59">
        <v>3050</v>
      </c>
      <c r="F18" s="71" t="s">
        <v>77</v>
      </c>
      <c r="G18" s="10">
        <v>1</v>
      </c>
      <c r="H18" s="59">
        <f t="shared" si="2"/>
        <v>3050</v>
      </c>
      <c r="I18" s="10"/>
      <c r="J18" s="59">
        <f t="shared" si="3"/>
        <v>3050</v>
      </c>
      <c r="K18" s="105"/>
      <c r="L18" s="115"/>
      <c r="M18" s="115"/>
      <c r="N18" s="115"/>
      <c r="O18" s="25"/>
      <c r="P18" s="25"/>
    </row>
    <row r="19" spans="1:16" ht="27.75" customHeight="1" x14ac:dyDescent="0.25">
      <c r="A19" s="120"/>
      <c r="B19" s="71" t="s">
        <v>71</v>
      </c>
      <c r="C19" s="71" t="s">
        <v>65</v>
      </c>
      <c r="D19" s="10" t="s">
        <v>63</v>
      </c>
      <c r="E19" s="59">
        <v>48067.15</v>
      </c>
      <c r="F19" s="71" t="s">
        <v>78</v>
      </c>
      <c r="G19" s="10">
        <v>1</v>
      </c>
      <c r="H19" s="59">
        <f t="shared" si="2"/>
        <v>48067.15</v>
      </c>
      <c r="I19" s="10"/>
      <c r="J19" s="59">
        <f t="shared" si="3"/>
        <v>48067.15</v>
      </c>
      <c r="K19" s="105"/>
      <c r="L19" s="115"/>
      <c r="M19" s="115"/>
      <c r="N19" s="115"/>
      <c r="O19" s="25"/>
      <c r="P19" s="25"/>
    </row>
    <row r="20" spans="1:16" ht="27.75" customHeight="1" x14ac:dyDescent="0.25">
      <c r="A20" s="123" t="s">
        <v>16</v>
      </c>
      <c r="B20" s="124"/>
      <c r="C20" s="124"/>
      <c r="D20" s="124"/>
      <c r="E20" s="124"/>
      <c r="F20" s="124"/>
      <c r="G20" s="124"/>
      <c r="H20" s="125"/>
      <c r="I20" s="46">
        <f>SUMIF(C14:C19,"=COSTO DI GESTIONE",I14:I19)</f>
        <v>0</v>
      </c>
      <c r="J20" s="46">
        <f>SUMIF(D14:D19,"=COSTO DI GESTIONE",J14:J19)</f>
        <v>0</v>
      </c>
      <c r="K20" s="55"/>
      <c r="L20" s="115"/>
      <c r="M20" s="115"/>
      <c r="N20" s="115"/>
      <c r="O20" s="25"/>
    </row>
    <row r="21" spans="1:16" ht="27.75" customHeight="1" thickBot="1" x14ac:dyDescent="0.3">
      <c r="A21" s="123" t="s">
        <v>17</v>
      </c>
      <c r="B21" s="124"/>
      <c r="C21" s="124"/>
      <c r="D21" s="124"/>
      <c r="E21" s="124"/>
      <c r="F21" s="124"/>
      <c r="G21" s="124"/>
      <c r="H21" s="125"/>
      <c r="I21" s="46">
        <f>SUMIF(C14:C20,"=COSTO DI investimento",I14:I20)</f>
        <v>0</v>
      </c>
      <c r="J21" s="46">
        <f>SUMIF(D14:D19,"=COSTO DI investimento",J14:J20)</f>
        <v>335841.15</v>
      </c>
      <c r="K21" s="55"/>
      <c r="L21" s="115"/>
      <c r="M21" s="115"/>
      <c r="N21" s="115"/>
      <c r="O21" s="25"/>
    </row>
    <row r="22" spans="1:16" s="25" customFormat="1" ht="27.75" customHeight="1" thickBot="1" x14ac:dyDescent="0.3">
      <c r="A22" s="126" t="s">
        <v>19</v>
      </c>
      <c r="B22" s="127"/>
      <c r="C22" s="127"/>
      <c r="D22" s="127"/>
      <c r="E22" s="127"/>
      <c r="F22" s="127"/>
      <c r="G22" s="128"/>
      <c r="H22" s="107"/>
      <c r="I22" s="53">
        <f>SUM(I20:I21)</f>
        <v>0</v>
      </c>
      <c r="J22" s="56">
        <f>J20+J21</f>
        <v>335841.15</v>
      </c>
      <c r="K22" s="54">
        <f>J22*$K$7</f>
        <v>50376.172500000001</v>
      </c>
      <c r="L22" s="115"/>
      <c r="M22" s="115"/>
      <c r="N22" s="115"/>
    </row>
    <row r="23" spans="1:16" s="9" customFormat="1" ht="27.75" customHeight="1" x14ac:dyDescent="0.25">
      <c r="A23" s="4" t="s">
        <v>6</v>
      </c>
      <c r="B23" s="70" t="s">
        <v>7</v>
      </c>
      <c r="C23" s="70" t="s">
        <v>8</v>
      </c>
      <c r="D23" s="5" t="s">
        <v>9</v>
      </c>
      <c r="E23" s="6" t="s">
        <v>10</v>
      </c>
      <c r="F23" s="5" t="s">
        <v>11</v>
      </c>
      <c r="G23" s="5" t="s">
        <v>12</v>
      </c>
      <c r="H23" s="7" t="s">
        <v>13</v>
      </c>
      <c r="I23" s="7" t="s">
        <v>14</v>
      </c>
      <c r="J23" s="5" t="s">
        <v>15</v>
      </c>
      <c r="K23" s="129"/>
      <c r="L23" s="115"/>
      <c r="M23" s="115"/>
      <c r="N23" s="115"/>
      <c r="O23" s="25"/>
      <c r="P23" s="25"/>
    </row>
    <row r="24" spans="1:16" s="25" customFormat="1" ht="27.75" customHeight="1" x14ac:dyDescent="0.25">
      <c r="A24" s="119" t="str">
        <f>Lista!B4</f>
        <v>C - Riconversione di strutture residenziali pubbliche</v>
      </c>
      <c r="B24" s="71" t="s">
        <v>79</v>
      </c>
      <c r="C24" s="71" t="s">
        <v>65</v>
      </c>
      <c r="D24" s="10" t="s">
        <v>63</v>
      </c>
      <c r="E24" s="59">
        <v>60000</v>
      </c>
      <c r="F24" s="71" t="s">
        <v>80</v>
      </c>
      <c r="G24" s="10">
        <v>1</v>
      </c>
      <c r="H24" s="59">
        <f t="shared" ref="H24:H27" si="4">G24*E24</f>
        <v>60000</v>
      </c>
      <c r="I24" s="10"/>
      <c r="J24" s="59">
        <f t="shared" ref="J24:J27" si="5">H24+I24</f>
        <v>60000</v>
      </c>
      <c r="K24" s="130"/>
      <c r="L24" s="115"/>
      <c r="M24" s="115"/>
      <c r="N24" s="115"/>
    </row>
    <row r="25" spans="1:16" s="25" customFormat="1" ht="27.75" customHeight="1" x14ac:dyDescent="0.25">
      <c r="A25" s="120"/>
      <c r="B25" s="71" t="s">
        <v>79</v>
      </c>
      <c r="C25" s="71" t="s">
        <v>62</v>
      </c>
      <c r="D25" s="10" t="s">
        <v>63</v>
      </c>
      <c r="E25" s="59">
        <v>65000</v>
      </c>
      <c r="F25" s="71" t="s">
        <v>81</v>
      </c>
      <c r="G25" s="10">
        <v>1</v>
      </c>
      <c r="H25" s="59">
        <f t="shared" si="4"/>
        <v>65000</v>
      </c>
      <c r="I25" s="10"/>
      <c r="J25" s="59">
        <f t="shared" si="5"/>
        <v>65000</v>
      </c>
      <c r="K25" s="130"/>
      <c r="L25" s="115"/>
      <c r="M25" s="115"/>
      <c r="N25" s="115"/>
    </row>
    <row r="26" spans="1:16" s="25" customFormat="1" ht="27.75" customHeight="1" x14ac:dyDescent="0.25">
      <c r="A26" s="120"/>
      <c r="B26" s="71" t="s">
        <v>79</v>
      </c>
      <c r="C26" s="71" t="s">
        <v>65</v>
      </c>
      <c r="D26" s="10" t="s">
        <v>63</v>
      </c>
      <c r="E26" s="59">
        <v>25000</v>
      </c>
      <c r="F26" s="71" t="s">
        <v>82</v>
      </c>
      <c r="G26" s="10">
        <v>2</v>
      </c>
      <c r="H26" s="59">
        <f t="shared" si="4"/>
        <v>50000</v>
      </c>
      <c r="I26" s="10"/>
      <c r="J26" s="59">
        <f t="shared" si="5"/>
        <v>50000</v>
      </c>
      <c r="K26" s="130"/>
      <c r="L26" s="115"/>
      <c r="M26" s="115"/>
      <c r="N26" s="115"/>
    </row>
    <row r="27" spans="1:16" s="25" customFormat="1" ht="27.75" customHeight="1" x14ac:dyDescent="0.25">
      <c r="A27" s="120"/>
      <c r="B27" s="71" t="s">
        <v>79</v>
      </c>
      <c r="C27" s="71" t="s">
        <v>65</v>
      </c>
      <c r="D27" s="10" t="s">
        <v>69</v>
      </c>
      <c r="E27" s="59">
        <v>20</v>
      </c>
      <c r="F27" s="71" t="s">
        <v>83</v>
      </c>
      <c r="G27" s="10">
        <v>3000</v>
      </c>
      <c r="H27" s="59">
        <f t="shared" si="4"/>
        <v>60000</v>
      </c>
      <c r="I27" s="10"/>
      <c r="J27" s="59">
        <f t="shared" si="5"/>
        <v>60000</v>
      </c>
      <c r="K27" s="130"/>
      <c r="L27" s="115"/>
      <c r="M27" s="115"/>
      <c r="N27" s="115"/>
    </row>
    <row r="28" spans="1:16" ht="27.75" customHeight="1" x14ac:dyDescent="0.25">
      <c r="A28" s="123" t="s">
        <v>16</v>
      </c>
      <c r="B28" s="124"/>
      <c r="C28" s="124"/>
      <c r="D28" s="124"/>
      <c r="E28" s="124"/>
      <c r="F28" s="124"/>
      <c r="G28" s="124"/>
      <c r="H28" s="46">
        <f>SUMIF(D24:D27,"=COSTO DI GESTIONE",H24:H27)</f>
        <v>60000</v>
      </c>
      <c r="I28" s="46">
        <f ca="1">SUMIF(C28:C255,"=COSTO DI GESTIONE",I23:I27)</f>
        <v>0</v>
      </c>
      <c r="J28" s="46">
        <f>SUMIF(D24:D27,"=COSTO DI GESTIONE",J24:J27)</f>
        <v>60000</v>
      </c>
      <c r="K28" s="130"/>
      <c r="L28" s="115"/>
      <c r="M28" s="115"/>
      <c r="N28" s="115"/>
      <c r="O28" s="25"/>
      <c r="P28" s="25"/>
    </row>
    <row r="29" spans="1:16" ht="27.75" customHeight="1" thickBot="1" x14ac:dyDescent="0.3">
      <c r="A29" s="123" t="s">
        <v>17</v>
      </c>
      <c r="B29" s="124"/>
      <c r="C29" s="124"/>
      <c r="D29" s="124"/>
      <c r="E29" s="124"/>
      <c r="F29" s="124"/>
      <c r="G29" s="124"/>
      <c r="H29" s="46">
        <f>SUMIF(D24:D27,"=COSTO DI INVESTIMENTO",H24:H27)</f>
        <v>175000</v>
      </c>
      <c r="I29" s="46">
        <f>SUMIF(C23:C27,"=COSTO DI investimento",I23:I27)</f>
        <v>0</v>
      </c>
      <c r="J29" s="46">
        <f>SUMIF(D24:D27,"=COSTO DI investimento",J24:J28)</f>
        <v>175000</v>
      </c>
      <c r="K29" s="130"/>
      <c r="L29" s="115"/>
      <c r="M29" s="115"/>
      <c r="N29" s="115"/>
      <c r="O29" s="25"/>
      <c r="P29" s="25"/>
    </row>
    <row r="30" spans="1:16" s="25" customFormat="1" ht="27.75" customHeight="1" thickBot="1" x14ac:dyDescent="0.3">
      <c r="A30" s="131" t="s">
        <v>20</v>
      </c>
      <c r="B30" s="132"/>
      <c r="C30" s="132"/>
      <c r="D30" s="132"/>
      <c r="E30" s="132"/>
      <c r="F30" s="132"/>
      <c r="G30" s="133"/>
      <c r="H30" s="108"/>
      <c r="I30" s="57">
        <f ca="1">SUM(I28:I29)</f>
        <v>0</v>
      </c>
      <c r="J30" s="58">
        <f>J28+J29</f>
        <v>235000</v>
      </c>
      <c r="K30" s="54">
        <f>J30*$K$7</f>
        <v>35250</v>
      </c>
      <c r="L30" s="115"/>
      <c r="M30" s="115"/>
      <c r="N30" s="115"/>
    </row>
    <row r="31" spans="1:16" ht="27.75" customHeight="1" thickBot="1" x14ac:dyDescent="0.3">
      <c r="A31" s="134" t="s">
        <v>21</v>
      </c>
      <c r="B31" s="135"/>
      <c r="C31" s="135"/>
      <c r="D31" s="135"/>
      <c r="E31" s="135"/>
      <c r="F31" s="135"/>
      <c r="G31" s="135"/>
      <c r="H31" s="135"/>
      <c r="I31" s="136"/>
      <c r="J31" s="27">
        <f>J30+J22+J13</f>
        <v>820000.16</v>
      </c>
      <c r="K31" s="91"/>
      <c r="L31" s="115"/>
      <c r="M31" s="115"/>
      <c r="N31" s="115"/>
    </row>
    <row r="32" spans="1:16" ht="15.75" thickBot="1" x14ac:dyDescent="0.3">
      <c r="A32" s="25"/>
      <c r="B32" s="72"/>
      <c r="C32" s="81"/>
      <c r="D32" s="25"/>
      <c r="E32" s="25"/>
      <c r="F32" s="25"/>
      <c r="G32" s="25"/>
      <c r="H32" s="15"/>
      <c r="I32" s="15"/>
      <c r="J32" s="15"/>
      <c r="K32" s="25"/>
      <c r="L32" s="116"/>
      <c r="M32" s="116"/>
      <c r="N32" s="116"/>
    </row>
    <row r="33" spans="1:14" ht="27.75" customHeight="1" thickBot="1" x14ac:dyDescent="0.3">
      <c r="A33" s="137" t="s">
        <v>22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9"/>
      <c r="M33" s="139"/>
      <c r="N33" s="140"/>
    </row>
    <row r="34" spans="1:14" s="20" customFormat="1" ht="63.75" customHeight="1" x14ac:dyDescent="0.25">
      <c r="A34" s="16" t="s">
        <v>6</v>
      </c>
      <c r="B34" s="73" t="s">
        <v>7</v>
      </c>
      <c r="C34" s="82" t="s">
        <v>8</v>
      </c>
      <c r="D34" s="5" t="s">
        <v>9</v>
      </c>
      <c r="E34" s="18" t="s">
        <v>23</v>
      </c>
      <c r="F34" s="19" t="s">
        <v>10</v>
      </c>
      <c r="G34" s="17" t="s">
        <v>11</v>
      </c>
      <c r="H34" s="17" t="s">
        <v>12</v>
      </c>
      <c r="I34" s="17" t="s">
        <v>24</v>
      </c>
      <c r="J34" s="17" t="s">
        <v>14</v>
      </c>
      <c r="K34" s="17" t="s">
        <v>15</v>
      </c>
      <c r="L34" s="32" t="s">
        <v>25</v>
      </c>
      <c r="M34" s="32" t="s">
        <v>26</v>
      </c>
      <c r="N34" s="33" t="s">
        <v>27</v>
      </c>
    </row>
    <row r="35" spans="1:14" ht="48.75" customHeight="1" x14ac:dyDescent="0.25">
      <c r="A35" s="119" t="str">
        <f>Lista!B2</f>
        <v>A - Progetti diffusi (appartamenti singoli non integrati in una struttura residenziale</v>
      </c>
      <c r="B35" s="109" t="s">
        <v>61</v>
      </c>
      <c r="C35" s="109" t="s">
        <v>62</v>
      </c>
      <c r="D35" s="10" t="s">
        <v>63</v>
      </c>
      <c r="E35" s="59"/>
      <c r="F35" s="59">
        <v>203629.51</v>
      </c>
      <c r="G35" s="71" t="s">
        <v>64</v>
      </c>
      <c r="H35" s="10">
        <v>1</v>
      </c>
      <c r="I35" s="59">
        <f>H35*F35</f>
        <v>203629.51</v>
      </c>
      <c r="J35" s="22"/>
      <c r="K35" s="21">
        <f>I35+J35</f>
        <v>203629.51</v>
      </c>
      <c r="L35" s="13">
        <f>K35-J8</f>
        <v>0</v>
      </c>
      <c r="M35" s="35">
        <f>IF(ABS(K35-J8)&gt;$K$13,((K35-J8))/$J$13,((K35-J8))/$J$13)</f>
        <v>0</v>
      </c>
      <c r="N35" s="38"/>
    </row>
    <row r="36" spans="1:14" ht="48.75" customHeight="1" x14ac:dyDescent="0.25">
      <c r="A36" s="120"/>
      <c r="B36" s="109" t="s">
        <v>61</v>
      </c>
      <c r="C36" s="109" t="s">
        <v>65</v>
      </c>
      <c r="D36" s="10" t="s">
        <v>63</v>
      </c>
      <c r="E36" s="59"/>
      <c r="F36" s="59">
        <v>350</v>
      </c>
      <c r="G36" s="71" t="s">
        <v>66</v>
      </c>
      <c r="H36" s="10">
        <v>15</v>
      </c>
      <c r="I36" s="59">
        <f t="shared" ref="I36:I37" si="6">H36*F36</f>
        <v>5250</v>
      </c>
      <c r="J36" s="22"/>
      <c r="K36" s="21">
        <f t="shared" ref="K36:K37" si="7">I36+J36</f>
        <v>5250</v>
      </c>
      <c r="L36" s="13">
        <f>K36-J9</f>
        <v>0</v>
      </c>
      <c r="M36" s="35">
        <f>IF(ABS(K36-J9)&gt;$K$13,((K36-J9))/$J$13,((K36-J9))/$J$13)</f>
        <v>0</v>
      </c>
      <c r="N36" s="38"/>
    </row>
    <row r="37" spans="1:14" ht="48.75" customHeight="1" x14ac:dyDescent="0.25">
      <c r="A37" s="120"/>
      <c r="B37" s="109" t="s">
        <v>67</v>
      </c>
      <c r="C37" s="80" t="s">
        <v>68</v>
      </c>
      <c r="D37" s="10" t="s">
        <v>69</v>
      </c>
      <c r="E37" s="59"/>
      <c r="F37" s="59">
        <v>40279.5</v>
      </c>
      <c r="G37" s="71" t="s">
        <v>70</v>
      </c>
      <c r="H37" s="10">
        <v>1</v>
      </c>
      <c r="I37" s="59">
        <f t="shared" si="6"/>
        <v>40279.5</v>
      </c>
      <c r="J37" s="22"/>
      <c r="K37" s="21">
        <f t="shared" si="7"/>
        <v>40279.5</v>
      </c>
      <c r="L37" s="13">
        <f>K37-J10</f>
        <v>0</v>
      </c>
      <c r="M37" s="35">
        <f>IF(ABS(K37-J10)&gt;$K$13,((K37-J10))/$J$13,((K37-J10))/$J$13)</f>
        <v>0</v>
      </c>
      <c r="N37" s="38"/>
    </row>
    <row r="38" spans="1:14" ht="27.75" customHeight="1" x14ac:dyDescent="0.25">
      <c r="A38" s="141" t="s">
        <v>16</v>
      </c>
      <c r="B38" s="142"/>
      <c r="C38" s="142"/>
      <c r="D38" s="142"/>
      <c r="E38" s="142"/>
      <c r="F38" s="142"/>
      <c r="G38" s="142"/>
      <c r="H38" s="142"/>
      <c r="I38" s="142"/>
      <c r="J38" s="23">
        <f>SUMIF(C35:C37,"=COSTO DI GESTIONE",J35:J37)</f>
        <v>0</v>
      </c>
      <c r="K38" s="23">
        <f>SUMIF(D35:D37,"=COSTO DI GESTIONE",K35:K37)</f>
        <v>40279.5</v>
      </c>
      <c r="L38" s="23">
        <f>SUMIF(D35:D37,"=COSTO DI GESTIONE",L35:L37)</f>
        <v>0</v>
      </c>
      <c r="M38" s="36">
        <f>IF(ABS(K38-J11)&gt;$K$13,((K38-J11))/$J$13,((K38-J11))/$J$13)</f>
        <v>0</v>
      </c>
      <c r="N38" s="23"/>
    </row>
    <row r="39" spans="1:14" ht="27.75" customHeight="1" x14ac:dyDescent="0.25">
      <c r="A39" s="141" t="s">
        <v>17</v>
      </c>
      <c r="B39" s="142"/>
      <c r="C39" s="142"/>
      <c r="D39" s="142"/>
      <c r="E39" s="142"/>
      <c r="F39" s="142"/>
      <c r="G39" s="142"/>
      <c r="H39" s="142"/>
      <c r="I39" s="142"/>
      <c r="J39" s="23">
        <f>SUMIF(C35:C37,"=COSTO DI investimento",J35:J37)</f>
        <v>0</v>
      </c>
      <c r="K39" s="23">
        <f>SUMIF(D35:D37,"=COSTO DI INVESTIMENTO",K35:K37)</f>
        <v>208879.51</v>
      </c>
      <c r="L39" s="23">
        <f>SUMIF(D35:D37,"=COSTO DI INVESTIMENTO",L35:L37)</f>
        <v>0</v>
      </c>
      <c r="M39" s="36">
        <f>IF(ABS(K39-J12)&gt;$K$13,((K39-J12))/$J$13,((K39-J12))/$J$13)</f>
        <v>0</v>
      </c>
      <c r="N39" s="23"/>
    </row>
    <row r="40" spans="1:14" ht="27.75" customHeight="1" thickBot="1" x14ac:dyDescent="0.3">
      <c r="A40" s="143" t="s">
        <v>18</v>
      </c>
      <c r="B40" s="144"/>
      <c r="C40" s="144"/>
      <c r="D40" s="144"/>
      <c r="E40" s="144"/>
      <c r="F40" s="144"/>
      <c r="G40" s="144"/>
      <c r="H40" s="144"/>
      <c r="I40" s="24">
        <f>K38+K39</f>
        <v>249159.01</v>
      </c>
      <c r="J40" s="24">
        <f>J38+J39</f>
        <v>0</v>
      </c>
      <c r="K40" s="53">
        <f>K38+K39</f>
        <v>249159.01</v>
      </c>
      <c r="L40" s="53">
        <f>L38+L39</f>
        <v>0</v>
      </c>
      <c r="M40" s="53"/>
      <c r="N40" s="53"/>
    </row>
    <row r="41" spans="1:14" ht="27.75" customHeight="1" x14ac:dyDescent="0.25">
      <c r="A41" s="119" t="str">
        <f>Lista!B3</f>
        <v>B - Progetti diffusi, (gruppi di appartamenti non integrati in una struttura residenziale</v>
      </c>
      <c r="B41" s="73" t="s">
        <v>7</v>
      </c>
      <c r="C41" s="83" t="s">
        <v>8</v>
      </c>
      <c r="D41" s="5" t="s">
        <v>9</v>
      </c>
      <c r="E41" s="29" t="s">
        <v>23</v>
      </c>
      <c r="F41" s="30" t="s">
        <v>10</v>
      </c>
      <c r="G41" s="31" t="s">
        <v>11</v>
      </c>
      <c r="H41" s="31" t="s">
        <v>12</v>
      </c>
      <c r="I41" s="31" t="s">
        <v>24</v>
      </c>
      <c r="J41" s="31" t="s">
        <v>14</v>
      </c>
      <c r="K41" s="31" t="s">
        <v>15</v>
      </c>
      <c r="L41" s="32" t="s">
        <v>25</v>
      </c>
      <c r="M41" s="32" t="s">
        <v>26</v>
      </c>
      <c r="N41" s="33" t="s">
        <v>27</v>
      </c>
    </row>
    <row r="42" spans="1:14" ht="27.75" customHeight="1" x14ac:dyDescent="0.25">
      <c r="A42" s="120"/>
      <c r="B42" s="94" t="s">
        <v>71</v>
      </c>
      <c r="C42" s="94" t="s">
        <v>65</v>
      </c>
      <c r="D42" s="92" t="s">
        <v>63</v>
      </c>
      <c r="E42" s="93"/>
      <c r="F42" s="93">
        <v>120300</v>
      </c>
      <c r="G42" s="94" t="s">
        <v>72</v>
      </c>
      <c r="H42" s="92">
        <v>1</v>
      </c>
      <c r="I42" s="93">
        <f t="shared" ref="I42:I46" si="8">H42*F42</f>
        <v>120300</v>
      </c>
      <c r="J42" s="95"/>
      <c r="K42" s="96">
        <f>I42+J42</f>
        <v>120300</v>
      </c>
      <c r="L42" s="98">
        <f>K42-J15</f>
        <v>-20000</v>
      </c>
      <c r="M42" s="97">
        <f>IF(ABS(K42-J15)&gt;$K$22,((K42-J15))/$J$22,((K42-J15))/$J$22)</f>
        <v>-5.9551963778113545E-2</v>
      </c>
      <c r="N42" s="99" t="s">
        <v>84</v>
      </c>
    </row>
    <row r="43" spans="1:14" ht="27.75" customHeight="1" x14ac:dyDescent="0.25">
      <c r="A43" s="120"/>
      <c r="B43" s="71" t="s">
        <v>71</v>
      </c>
      <c r="C43" s="71" t="s">
        <v>65</v>
      </c>
      <c r="D43" s="10" t="s">
        <v>63</v>
      </c>
      <c r="E43" s="59"/>
      <c r="F43" s="59">
        <v>81740</v>
      </c>
      <c r="G43" s="71" t="s">
        <v>74</v>
      </c>
      <c r="H43" s="10">
        <v>1</v>
      </c>
      <c r="I43" s="59">
        <f>H43*F43</f>
        <v>81740</v>
      </c>
      <c r="J43" s="22"/>
      <c r="K43" s="21">
        <f>I43+J43</f>
        <v>81740</v>
      </c>
      <c r="L43" s="13">
        <f t="shared" ref="L43:L45" si="9">K43-J16</f>
        <v>0</v>
      </c>
      <c r="M43" s="35">
        <f>IF(ABS(K43-J16)&gt;$K$22,((K43-J16))/$J$22,((K43-J16))/$J$22)</f>
        <v>0</v>
      </c>
      <c r="N43" s="51"/>
    </row>
    <row r="44" spans="1:14" ht="27.75" customHeight="1" x14ac:dyDescent="0.25">
      <c r="A44" s="120"/>
      <c r="B44" s="71" t="s">
        <v>71</v>
      </c>
      <c r="C44" s="71" t="s">
        <v>62</v>
      </c>
      <c r="D44" s="10" t="s">
        <v>63</v>
      </c>
      <c r="E44" s="59"/>
      <c r="F44" s="59">
        <v>62684</v>
      </c>
      <c r="G44" s="71" t="s">
        <v>75</v>
      </c>
      <c r="H44" s="10">
        <v>1</v>
      </c>
      <c r="I44" s="59">
        <f t="shared" si="8"/>
        <v>62684</v>
      </c>
      <c r="J44" s="22"/>
      <c r="K44" s="21">
        <f t="shared" ref="K44:K46" si="10">I44+J44</f>
        <v>62684</v>
      </c>
      <c r="L44" s="13">
        <f t="shared" si="9"/>
        <v>0</v>
      </c>
      <c r="M44" s="35">
        <f t="shared" ref="M44:M46" si="11">IF(ABS(K44-J17)&gt;$K$22,((K44-J17))/$J$22,((K44-J17))/$J$22)</f>
        <v>0</v>
      </c>
      <c r="N44" s="51"/>
    </row>
    <row r="45" spans="1:14" ht="27.75" customHeight="1" x14ac:dyDescent="0.25">
      <c r="A45" s="120"/>
      <c r="B45" s="94" t="s">
        <v>71</v>
      </c>
      <c r="C45" s="94" t="s">
        <v>76</v>
      </c>
      <c r="D45" s="92" t="s">
        <v>63</v>
      </c>
      <c r="E45" s="93"/>
      <c r="F45" s="93">
        <v>23050</v>
      </c>
      <c r="G45" s="94" t="s">
        <v>77</v>
      </c>
      <c r="H45" s="92">
        <v>1</v>
      </c>
      <c r="I45" s="93">
        <f t="shared" si="8"/>
        <v>23050</v>
      </c>
      <c r="J45" s="95"/>
      <c r="K45" s="96">
        <f t="shared" si="10"/>
        <v>23050</v>
      </c>
      <c r="L45" s="98">
        <f t="shared" si="9"/>
        <v>20000</v>
      </c>
      <c r="M45" s="97">
        <f t="shared" si="11"/>
        <v>5.9551963778113545E-2</v>
      </c>
      <c r="N45" s="99" t="s">
        <v>84</v>
      </c>
    </row>
    <row r="46" spans="1:14" ht="27.75" customHeight="1" x14ac:dyDescent="0.25">
      <c r="A46" s="120"/>
      <c r="B46" s="71" t="s">
        <v>71</v>
      </c>
      <c r="C46" s="71" t="s">
        <v>65</v>
      </c>
      <c r="D46" s="10" t="s">
        <v>63</v>
      </c>
      <c r="E46" s="59"/>
      <c r="F46" s="59">
        <v>48067.15</v>
      </c>
      <c r="G46" s="71" t="s">
        <v>78</v>
      </c>
      <c r="H46" s="10">
        <v>1</v>
      </c>
      <c r="I46" s="59">
        <f t="shared" si="8"/>
        <v>48067.15</v>
      </c>
      <c r="J46" s="22"/>
      <c r="K46" s="21">
        <f t="shared" si="10"/>
        <v>48067.15</v>
      </c>
      <c r="L46" s="13">
        <f>K46-J19</f>
        <v>0</v>
      </c>
      <c r="M46" s="35">
        <f t="shared" si="11"/>
        <v>0</v>
      </c>
      <c r="N46" s="51"/>
    </row>
    <row r="47" spans="1:14" ht="27.75" customHeight="1" x14ac:dyDescent="0.25">
      <c r="A47" s="141" t="s">
        <v>16</v>
      </c>
      <c r="B47" s="142"/>
      <c r="C47" s="142"/>
      <c r="D47" s="142"/>
      <c r="E47" s="142"/>
      <c r="F47" s="142"/>
      <c r="G47" s="142"/>
      <c r="H47" s="142"/>
      <c r="I47" s="142"/>
      <c r="J47" s="23">
        <f ca="1">SUMIF(C47:C578,"=COSTO DI GESTIONE",J42:J46)</f>
        <v>0</v>
      </c>
      <c r="K47" s="23">
        <f>SUMIF(D42:D46,"=COSTO DI GESTIONE",K42:K46)</f>
        <v>0</v>
      </c>
      <c r="L47" s="23">
        <f>SUMIF(D42:D46,"=COSTO DI GESTIONE",L42:L46)</f>
        <v>0</v>
      </c>
      <c r="M47" s="36">
        <f>IF(ABS(K47-J20)&gt;$K$22,((K47-J20))/$J$22,((K47-J20))/$J$22)</f>
        <v>0</v>
      </c>
      <c r="N47" s="23"/>
    </row>
    <row r="48" spans="1:14" ht="27.75" customHeight="1" x14ac:dyDescent="0.25">
      <c r="A48" s="141" t="s">
        <v>17</v>
      </c>
      <c r="B48" s="142"/>
      <c r="C48" s="142"/>
      <c r="D48" s="142"/>
      <c r="E48" s="142"/>
      <c r="F48" s="142"/>
      <c r="G48" s="142"/>
      <c r="H48" s="142"/>
      <c r="I48" s="142"/>
      <c r="J48" s="23">
        <f>SUMIF(C42:C46,"=COSTO DI INVESTIMENTO",J42:J46)</f>
        <v>0</v>
      </c>
      <c r="K48" s="23">
        <f>SUMIF(D42:D46,"=COSTO DI investimento",K42:K47)</f>
        <v>335841.15</v>
      </c>
      <c r="L48" s="23">
        <f>SUMIF(D43:D46,"=COSTO DI investimento",L42:L47)</f>
        <v>0</v>
      </c>
      <c r="M48" s="36">
        <f>IF(ABS(K48-J21)&gt;$K$22,((K48-J21))/$J$22,((K48-J21))/$J$22)</f>
        <v>0</v>
      </c>
      <c r="N48" s="23"/>
    </row>
    <row r="49" spans="1:14" ht="27.75" customHeight="1" thickBot="1" x14ac:dyDescent="0.3">
      <c r="A49" s="143" t="s">
        <v>19</v>
      </c>
      <c r="B49" s="144"/>
      <c r="C49" s="144"/>
      <c r="D49" s="144"/>
      <c r="E49" s="144"/>
      <c r="F49" s="144"/>
      <c r="G49" s="144"/>
      <c r="H49" s="144"/>
      <c r="I49" s="24">
        <f>I47+I48</f>
        <v>0</v>
      </c>
      <c r="J49" s="24">
        <f ca="1">J47+J48</f>
        <v>0</v>
      </c>
      <c r="K49" s="53">
        <f>K48+K47</f>
        <v>335841.15</v>
      </c>
      <c r="L49" s="53">
        <f>L48+L47</f>
        <v>0</v>
      </c>
      <c r="M49" s="53"/>
      <c r="N49" s="53"/>
    </row>
    <row r="50" spans="1:14" ht="27.75" customHeight="1" x14ac:dyDescent="0.25">
      <c r="A50" s="119" t="str">
        <f>Lista!B4</f>
        <v>C - Riconversione di strutture residenziali pubbliche</v>
      </c>
      <c r="B50" s="73" t="s">
        <v>7</v>
      </c>
      <c r="C50" s="82" t="s">
        <v>8</v>
      </c>
      <c r="D50" s="5" t="s">
        <v>9</v>
      </c>
      <c r="E50" s="18" t="s">
        <v>23</v>
      </c>
      <c r="F50" s="19" t="s">
        <v>10</v>
      </c>
      <c r="G50" s="17" t="s">
        <v>11</v>
      </c>
      <c r="H50" s="17" t="s">
        <v>12</v>
      </c>
      <c r="I50" s="17" t="s">
        <v>24</v>
      </c>
      <c r="J50" s="31" t="s">
        <v>14</v>
      </c>
      <c r="K50" s="17" t="s">
        <v>15</v>
      </c>
      <c r="L50" s="32" t="s">
        <v>25</v>
      </c>
      <c r="M50" s="32" t="s">
        <v>26</v>
      </c>
      <c r="N50" s="33" t="s">
        <v>27</v>
      </c>
    </row>
    <row r="51" spans="1:14" ht="27.75" customHeight="1" x14ac:dyDescent="0.25">
      <c r="A51" s="120"/>
      <c r="B51" s="71" t="s">
        <v>79</v>
      </c>
      <c r="C51" s="71" t="s">
        <v>65</v>
      </c>
      <c r="D51" s="10" t="s">
        <v>63</v>
      </c>
      <c r="E51" s="59"/>
      <c r="F51" s="59">
        <v>60000</v>
      </c>
      <c r="G51" s="71" t="s">
        <v>80</v>
      </c>
      <c r="H51" s="10">
        <v>1</v>
      </c>
      <c r="I51" s="59">
        <f t="shared" ref="I51:I54" si="12">H51*F51</f>
        <v>60000</v>
      </c>
      <c r="J51" s="22"/>
      <c r="K51" s="21">
        <f>I51+J51</f>
        <v>60000</v>
      </c>
      <c r="L51" s="13">
        <f>K51-J24</f>
        <v>0</v>
      </c>
      <c r="M51" s="35">
        <f>IF(ABS(K51-J24)&gt;$K$30,((K51-J23))/$J$30,((K51-J24))/$J$30)</f>
        <v>0</v>
      </c>
      <c r="N51" s="34"/>
    </row>
    <row r="52" spans="1:14" ht="27.75" customHeight="1" x14ac:dyDescent="0.25">
      <c r="A52" s="120"/>
      <c r="B52" s="71" t="s">
        <v>79</v>
      </c>
      <c r="C52" s="71" t="s">
        <v>73</v>
      </c>
      <c r="D52" s="10" t="s">
        <v>63</v>
      </c>
      <c r="E52" s="59"/>
      <c r="F52" s="59">
        <v>65000</v>
      </c>
      <c r="G52" s="71" t="s">
        <v>81</v>
      </c>
      <c r="H52" s="10">
        <v>1</v>
      </c>
      <c r="I52" s="59">
        <f t="shared" si="12"/>
        <v>65000</v>
      </c>
      <c r="J52" s="22"/>
      <c r="K52" s="21">
        <f t="shared" ref="K52:K54" si="13">I52+J52</f>
        <v>65000</v>
      </c>
      <c r="L52" s="13">
        <f>K52-J25</f>
        <v>0</v>
      </c>
      <c r="M52" s="35">
        <f>IF(ABS(K52-J25)&gt;$K$30,((K52-J24))/$J$30,((K52-J25))/$J$30)</f>
        <v>0</v>
      </c>
      <c r="N52" s="34"/>
    </row>
    <row r="53" spans="1:14" ht="44.25" customHeight="1" x14ac:dyDescent="0.25">
      <c r="A53" s="120"/>
      <c r="B53" s="71" t="s">
        <v>79</v>
      </c>
      <c r="C53" s="71" t="s">
        <v>68</v>
      </c>
      <c r="D53" s="10" t="s">
        <v>63</v>
      </c>
      <c r="E53" s="59"/>
      <c r="F53" s="59">
        <v>25000</v>
      </c>
      <c r="G53" s="71" t="s">
        <v>82</v>
      </c>
      <c r="H53" s="10">
        <v>2</v>
      </c>
      <c r="I53" s="59">
        <f t="shared" si="12"/>
        <v>50000</v>
      </c>
      <c r="J53" s="22"/>
      <c r="K53" s="21">
        <f>I53+J53</f>
        <v>50000</v>
      </c>
      <c r="L53" s="13">
        <f>K53-J26</f>
        <v>0</v>
      </c>
      <c r="M53" s="35">
        <f>IF(ABS(K53-J26)&gt;$K$30,((K53-J25))/$J$30,((K53-J26))/$J$30)</f>
        <v>0</v>
      </c>
      <c r="N53" s="51"/>
    </row>
    <row r="54" spans="1:14" ht="27.75" customHeight="1" x14ac:dyDescent="0.25">
      <c r="A54" s="120"/>
      <c r="B54" s="71" t="s">
        <v>79</v>
      </c>
      <c r="C54" s="71" t="s">
        <v>76</v>
      </c>
      <c r="D54" s="10" t="s">
        <v>69</v>
      </c>
      <c r="E54" s="59"/>
      <c r="F54" s="59">
        <v>20</v>
      </c>
      <c r="G54" s="71" t="s">
        <v>83</v>
      </c>
      <c r="H54" s="10">
        <v>3000</v>
      </c>
      <c r="I54" s="59">
        <f t="shared" si="12"/>
        <v>60000</v>
      </c>
      <c r="J54" s="22"/>
      <c r="K54" s="21">
        <f t="shared" si="13"/>
        <v>60000</v>
      </c>
      <c r="L54" s="13">
        <f>K54-J27</f>
        <v>0</v>
      </c>
      <c r="M54" s="35">
        <f>IF(ABS(K54-J27)&gt;$K$30,((K54-J26))/$J$30,((K54-J27))/$J$30)</f>
        <v>0</v>
      </c>
      <c r="N54" s="34"/>
    </row>
    <row r="55" spans="1:14" ht="27.75" customHeight="1" x14ac:dyDescent="0.25">
      <c r="A55" s="141" t="s">
        <v>16</v>
      </c>
      <c r="B55" s="142"/>
      <c r="C55" s="142"/>
      <c r="D55" s="142"/>
      <c r="E55" s="142"/>
      <c r="F55" s="142"/>
      <c r="G55" s="142"/>
      <c r="H55" s="142"/>
      <c r="I55" s="142"/>
      <c r="J55" s="23">
        <f>SUMIF(C51:C54,"=COSTO DI GESTIONE",J51:J54)</f>
        <v>0</v>
      </c>
      <c r="K55" s="23">
        <f>SUMIF(D51:D54,"=COSTO DI GESTIONE",K51:K54)</f>
        <v>60000</v>
      </c>
      <c r="L55" s="23">
        <f>SUMIF(D51:D54,"=COSTO DI GESTIONE",L51:L54)</f>
        <v>0</v>
      </c>
      <c r="M55" s="36">
        <f>IF(ABS(K55-J28)&gt;$K$30,((K55-J28))/$J$30,((K55-J28))/$J$30)</f>
        <v>0</v>
      </c>
      <c r="N55" s="23"/>
    </row>
    <row r="56" spans="1:14" ht="27.75" customHeight="1" x14ac:dyDescent="0.25">
      <c r="A56" s="141" t="s">
        <v>17</v>
      </c>
      <c r="B56" s="142"/>
      <c r="C56" s="142"/>
      <c r="D56" s="142"/>
      <c r="E56" s="142"/>
      <c r="F56" s="142"/>
      <c r="G56" s="142"/>
      <c r="H56" s="142"/>
      <c r="I56" s="142"/>
      <c r="J56" s="23">
        <f>SUMIF(C52:C54,"=COSTO DI INVESTIMENTO",J52:J54)</f>
        <v>0</v>
      </c>
      <c r="K56" s="23">
        <f>SUMIF(D51:D54,"=COSTO DI investimento",K51:K55)</f>
        <v>175000</v>
      </c>
      <c r="L56" s="23">
        <f>SUMIF(D51:D54,"=COSTO DI investimento",L51:L55)</f>
        <v>0</v>
      </c>
      <c r="M56" s="36">
        <f>IF(ABS(K56-J29)&gt;$K$30,((K56-J29))/$J$30,((K56-J29))/$J$30)</f>
        <v>0</v>
      </c>
      <c r="N56" s="23"/>
    </row>
    <row r="57" spans="1:14" ht="27.75" customHeight="1" thickBot="1" x14ac:dyDescent="0.3">
      <c r="A57" s="149" t="s">
        <v>20</v>
      </c>
      <c r="B57" s="150"/>
      <c r="C57" s="150"/>
      <c r="D57" s="150"/>
      <c r="E57" s="150"/>
      <c r="F57" s="150"/>
      <c r="G57" s="150"/>
      <c r="H57" s="150"/>
      <c r="I57" s="57">
        <f>I55+I56</f>
        <v>0</v>
      </c>
      <c r="J57" s="57">
        <f>J55+J56</f>
        <v>0</v>
      </c>
      <c r="K57" s="57">
        <f>K56+K55</f>
        <v>235000</v>
      </c>
      <c r="L57" s="57">
        <f>L56+L55</f>
        <v>0</v>
      </c>
      <c r="M57" s="57"/>
      <c r="N57" s="57"/>
    </row>
    <row r="58" spans="1:14" ht="27.75" customHeight="1" thickBot="1" x14ac:dyDescent="0.3">
      <c r="A58" s="134" t="s">
        <v>21</v>
      </c>
      <c r="B58" s="135"/>
      <c r="C58" s="135"/>
      <c r="D58" s="135"/>
      <c r="E58" s="135"/>
      <c r="F58" s="135"/>
      <c r="G58" s="135"/>
      <c r="H58" s="135"/>
      <c r="I58" s="135"/>
      <c r="J58" s="136"/>
      <c r="K58" s="60">
        <f>K57+K49+K40</f>
        <v>820000.16</v>
      </c>
      <c r="L58" s="100">
        <f>L57+L49+L40</f>
        <v>0</v>
      </c>
      <c r="M58" s="60"/>
      <c r="N58" s="60"/>
    </row>
    <row r="59" spans="1:14" ht="54.75" customHeight="1" x14ac:dyDescent="0.25">
      <c r="A59" s="61"/>
      <c r="B59" s="74"/>
      <c r="C59" s="84"/>
      <c r="D59" s="61"/>
      <c r="E59" s="61"/>
      <c r="F59" s="61"/>
      <c r="G59" s="61"/>
      <c r="H59" s="61"/>
      <c r="I59" s="61"/>
      <c r="J59" s="61"/>
      <c r="K59" s="102">
        <f>K58-J31</f>
        <v>0</v>
      </c>
      <c r="L59" s="102">
        <f>L58</f>
        <v>0</v>
      </c>
      <c r="M59" s="61"/>
      <c r="N59" s="61"/>
    </row>
    <row r="60" spans="1:14" ht="27.75" customHeight="1" thickBot="1" x14ac:dyDescent="0.3">
      <c r="A60" s="25"/>
      <c r="B60" s="72"/>
      <c r="C60" s="81"/>
      <c r="D60" s="25"/>
      <c r="E60" s="25"/>
      <c r="F60" s="25"/>
      <c r="G60" s="25"/>
      <c r="H60" s="25"/>
      <c r="I60" s="25"/>
      <c r="J60" s="25"/>
      <c r="K60" s="101" t="s">
        <v>28</v>
      </c>
      <c r="L60" s="101" t="s">
        <v>29</v>
      </c>
      <c r="M60" s="25"/>
      <c r="N60" s="25"/>
    </row>
    <row r="61" spans="1:14" ht="39" customHeight="1" x14ac:dyDescent="0.25">
      <c r="A61" s="151" t="s">
        <v>30</v>
      </c>
      <c r="B61" s="152"/>
      <c r="C61" s="152"/>
      <c r="D61" s="153"/>
      <c r="E61" s="115"/>
      <c r="F61" s="115"/>
      <c r="G61" s="115"/>
      <c r="H61" s="115"/>
      <c r="I61" s="115"/>
      <c r="J61" s="115"/>
      <c r="K61" s="115"/>
      <c r="L61" s="115"/>
      <c r="M61" s="115"/>
      <c r="N61" s="115"/>
    </row>
    <row r="62" spans="1:14" s="25" customFormat="1" ht="27.75" customHeight="1" x14ac:dyDescent="0.25">
      <c r="A62" s="62" t="s">
        <v>31</v>
      </c>
      <c r="B62" s="75" t="s">
        <v>32</v>
      </c>
      <c r="C62" s="85" t="s">
        <v>33</v>
      </c>
      <c r="D62" s="38" t="s">
        <v>34</v>
      </c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4" ht="47.25" customHeight="1" x14ac:dyDescent="0.25">
      <c r="A63" s="63" t="s">
        <v>35</v>
      </c>
      <c r="B63" s="28">
        <f>J13</f>
        <v>249159.01</v>
      </c>
      <c r="C63" s="86">
        <f>K40</f>
        <v>249159.01</v>
      </c>
      <c r="D63" s="39">
        <f>C63-B63</f>
        <v>0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</row>
    <row r="64" spans="1:14" ht="47.25" customHeight="1" x14ac:dyDescent="0.25">
      <c r="A64" s="63" t="s">
        <v>36</v>
      </c>
      <c r="B64" s="28">
        <f>J22</f>
        <v>335841.15</v>
      </c>
      <c r="C64" s="86">
        <f>K49</f>
        <v>335841.15</v>
      </c>
      <c r="D64" s="39">
        <f>C64-B64</f>
        <v>0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</row>
    <row r="65" spans="1:14" ht="47.25" customHeight="1" thickBot="1" x14ac:dyDescent="0.3">
      <c r="A65" s="64" t="s">
        <v>87</v>
      </c>
      <c r="B65" s="76">
        <f>J30</f>
        <v>235000</v>
      </c>
      <c r="C65" s="87">
        <f>K57</f>
        <v>235000</v>
      </c>
      <c r="D65" s="39">
        <f>C65-B65</f>
        <v>0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</row>
    <row r="66" spans="1:14" ht="27.75" customHeight="1" thickBot="1" x14ac:dyDescent="0.3">
      <c r="A66" s="65" t="s">
        <v>21</v>
      </c>
      <c r="B66" s="77">
        <f>SUM(B63:B65)</f>
        <v>820000.16</v>
      </c>
      <c r="C66" s="77">
        <f>SUM(C63:C65)</f>
        <v>820000.16</v>
      </c>
      <c r="D66" s="77">
        <f>SUM(D63:D65)</f>
        <v>0</v>
      </c>
      <c r="E66" s="115"/>
      <c r="F66" s="115"/>
      <c r="G66" s="115"/>
      <c r="H66" s="115"/>
      <c r="I66" s="115"/>
      <c r="J66" s="115"/>
      <c r="K66" s="115"/>
      <c r="L66" s="115"/>
      <c r="M66" s="115"/>
      <c r="N66" s="115"/>
    </row>
    <row r="67" spans="1:14" ht="27.75" customHeight="1" thickBot="1" x14ac:dyDescent="0.3">
      <c r="A67" s="103"/>
      <c r="D67" s="44"/>
      <c r="E67" s="115"/>
      <c r="F67" s="115"/>
      <c r="G67" s="115"/>
      <c r="H67" s="115"/>
      <c r="I67" s="115"/>
      <c r="J67" s="115"/>
      <c r="K67" s="115"/>
      <c r="L67" s="115"/>
      <c r="M67" s="115"/>
      <c r="N67" s="115"/>
    </row>
    <row r="68" spans="1:14" ht="39.75" customHeight="1" thickBot="1" x14ac:dyDescent="0.3">
      <c r="A68" s="145" t="s">
        <v>38</v>
      </c>
      <c r="B68" s="146"/>
      <c r="C68" s="146"/>
      <c r="D68" s="146"/>
      <c r="E68" s="147"/>
      <c r="F68" s="148"/>
      <c r="G68" s="115"/>
      <c r="H68" s="115"/>
      <c r="I68" s="115"/>
      <c r="J68" s="115"/>
      <c r="K68" s="115"/>
      <c r="L68" s="115"/>
      <c r="M68" s="115"/>
      <c r="N68" s="115"/>
    </row>
    <row r="69" spans="1:14" ht="51" customHeight="1" x14ac:dyDescent="0.25">
      <c r="A69" s="41" t="s">
        <v>39</v>
      </c>
      <c r="B69" s="78" t="s">
        <v>32</v>
      </c>
      <c r="C69" s="88" t="s">
        <v>33</v>
      </c>
      <c r="D69" s="40" t="s">
        <v>34</v>
      </c>
      <c r="E69" s="52" t="s">
        <v>40</v>
      </c>
      <c r="F69" s="148"/>
      <c r="G69" s="115"/>
      <c r="H69" s="115"/>
      <c r="I69" s="115"/>
      <c r="J69" s="115"/>
      <c r="K69" s="115"/>
      <c r="L69" s="115"/>
      <c r="M69" s="115"/>
      <c r="N69" s="115"/>
    </row>
    <row r="70" spans="1:14" ht="27.75" customHeight="1" x14ac:dyDescent="0.25">
      <c r="A70" s="66" t="s">
        <v>41</v>
      </c>
      <c r="B70" s="28">
        <f>J11</f>
        <v>40279.5</v>
      </c>
      <c r="C70" s="86">
        <f>K38</f>
        <v>40279.5</v>
      </c>
      <c r="D70" s="13">
        <f>C70-B70</f>
        <v>0</v>
      </c>
      <c r="E70" s="45">
        <f>D70/$J$13</f>
        <v>0</v>
      </c>
      <c r="F70" s="148"/>
      <c r="G70" s="115"/>
      <c r="H70" s="115"/>
      <c r="I70" s="115"/>
      <c r="J70" s="115"/>
      <c r="K70" s="115"/>
      <c r="L70" s="115"/>
      <c r="M70" s="115"/>
      <c r="N70" s="115"/>
    </row>
    <row r="71" spans="1:14" ht="51" customHeight="1" x14ac:dyDescent="0.25">
      <c r="A71" s="66" t="s">
        <v>42</v>
      </c>
      <c r="B71" s="28">
        <f>J12</f>
        <v>208879.51</v>
      </c>
      <c r="C71" s="86">
        <f>K39</f>
        <v>208879.51</v>
      </c>
      <c r="D71" s="13">
        <f>C71-B71</f>
        <v>0</v>
      </c>
      <c r="E71" s="45">
        <f>D71/$J$13</f>
        <v>0</v>
      </c>
      <c r="F71" s="148"/>
      <c r="G71" s="115"/>
      <c r="H71" s="115"/>
      <c r="I71" s="115"/>
      <c r="J71" s="115"/>
      <c r="K71" s="115"/>
      <c r="L71" s="115"/>
      <c r="M71" s="115"/>
      <c r="N71" s="115"/>
    </row>
    <row r="72" spans="1:14" ht="37.5" customHeight="1" x14ac:dyDescent="0.25">
      <c r="A72" s="106" t="s">
        <v>43</v>
      </c>
      <c r="B72" s="12">
        <f>B70+B71</f>
        <v>249159.01</v>
      </c>
      <c r="C72" s="89">
        <f>C70+C71</f>
        <v>249159.01</v>
      </c>
      <c r="D72" s="47">
        <f>D70+D71</f>
        <v>0</v>
      </c>
      <c r="E72" s="48">
        <f>D72/$J$13</f>
        <v>0</v>
      </c>
      <c r="F72" s="148"/>
      <c r="G72" s="115"/>
      <c r="H72" s="115"/>
      <c r="I72" s="115"/>
      <c r="J72" s="115"/>
      <c r="K72" s="115"/>
      <c r="L72" s="115"/>
      <c r="M72" s="115"/>
      <c r="N72" s="115"/>
    </row>
    <row r="73" spans="1:14" ht="15" x14ac:dyDescent="0.25">
      <c r="A73" s="66" t="s">
        <v>41</v>
      </c>
      <c r="B73" s="28">
        <f>J20</f>
        <v>0</v>
      </c>
      <c r="C73" s="86">
        <f>K47</f>
        <v>0</v>
      </c>
      <c r="D73" s="13">
        <f>C73-B73</f>
        <v>0</v>
      </c>
      <c r="E73" s="34">
        <f>D73/$J$22</f>
        <v>0</v>
      </c>
      <c r="F73" s="148"/>
      <c r="G73" s="115"/>
      <c r="H73" s="115"/>
      <c r="I73" s="115"/>
      <c r="J73" s="115"/>
      <c r="K73" s="115"/>
      <c r="L73" s="115"/>
      <c r="M73" s="115"/>
      <c r="N73" s="115"/>
    </row>
    <row r="74" spans="1:14" ht="15" x14ac:dyDescent="0.25">
      <c r="A74" s="66" t="s">
        <v>42</v>
      </c>
      <c r="B74" s="28">
        <f>J21</f>
        <v>335841.15</v>
      </c>
      <c r="C74" s="86">
        <f>K48</f>
        <v>335841.15</v>
      </c>
      <c r="D74" s="13">
        <f>C74-B74</f>
        <v>0</v>
      </c>
      <c r="E74" s="45">
        <f>D74/$J$22</f>
        <v>0</v>
      </c>
      <c r="F74" s="148"/>
      <c r="G74" s="115"/>
      <c r="H74" s="115"/>
      <c r="I74" s="115"/>
      <c r="J74" s="115"/>
      <c r="K74" s="115"/>
      <c r="L74" s="115"/>
      <c r="M74" s="115"/>
      <c r="N74" s="115"/>
    </row>
    <row r="75" spans="1:14" ht="44.25" customHeight="1" x14ac:dyDescent="0.25">
      <c r="A75" s="106" t="s">
        <v>44</v>
      </c>
      <c r="B75" s="12">
        <f>B74+B73</f>
        <v>335841.15</v>
      </c>
      <c r="C75" s="89">
        <f t="shared" ref="C75" si="14">C74+C73</f>
        <v>335841.15</v>
      </c>
      <c r="D75" s="47">
        <f>D74+D73</f>
        <v>0</v>
      </c>
      <c r="E75" s="48">
        <f>D75/$J$22</f>
        <v>0</v>
      </c>
      <c r="F75" s="148"/>
      <c r="G75" s="115"/>
      <c r="H75" s="115"/>
      <c r="I75" s="115"/>
      <c r="J75" s="115"/>
      <c r="K75" s="115"/>
      <c r="L75" s="115"/>
      <c r="M75" s="115"/>
      <c r="N75" s="115"/>
    </row>
    <row r="76" spans="1:14" ht="15" x14ac:dyDescent="0.25">
      <c r="A76" s="66" t="s">
        <v>41</v>
      </c>
      <c r="B76" s="28">
        <f>J28</f>
        <v>60000</v>
      </c>
      <c r="C76" s="86">
        <f>K55</f>
        <v>60000</v>
      </c>
      <c r="D76" s="13">
        <f>C76-B76</f>
        <v>0</v>
      </c>
      <c r="E76" s="45">
        <f>D76/$J$30</f>
        <v>0</v>
      </c>
      <c r="F76" s="148"/>
      <c r="G76" s="115"/>
      <c r="H76" s="115"/>
      <c r="I76" s="115"/>
      <c r="J76" s="115"/>
      <c r="K76" s="115"/>
      <c r="L76" s="115"/>
      <c r="M76" s="115"/>
      <c r="N76" s="115"/>
    </row>
    <row r="77" spans="1:14" ht="15" x14ac:dyDescent="0.25">
      <c r="A77" s="66" t="s">
        <v>42</v>
      </c>
      <c r="B77" s="28">
        <f>J29</f>
        <v>175000</v>
      </c>
      <c r="C77" s="86">
        <f>K56</f>
        <v>175000</v>
      </c>
      <c r="D77" s="13">
        <f>C77-B77</f>
        <v>0</v>
      </c>
      <c r="E77" s="45">
        <f>D77/$J$30</f>
        <v>0</v>
      </c>
      <c r="F77" s="148"/>
      <c r="G77" s="115"/>
      <c r="H77" s="115"/>
      <c r="I77" s="115"/>
      <c r="J77" s="115"/>
      <c r="K77" s="115"/>
      <c r="L77" s="115"/>
      <c r="M77" s="115"/>
      <c r="N77" s="115"/>
    </row>
    <row r="78" spans="1:14" ht="45.75" customHeight="1" thickBot="1" x14ac:dyDescent="0.3">
      <c r="A78" s="67" t="s">
        <v>45</v>
      </c>
      <c r="B78" s="79">
        <f>B77+B76</f>
        <v>235000</v>
      </c>
      <c r="C78" s="90">
        <f t="shared" ref="C78" si="15">C77+C76</f>
        <v>235000</v>
      </c>
      <c r="D78" s="49">
        <f>D77+D76</f>
        <v>0</v>
      </c>
      <c r="E78" s="48">
        <f>D78/$J$22</f>
        <v>0</v>
      </c>
      <c r="F78" s="148"/>
      <c r="G78" s="115"/>
      <c r="H78" s="115"/>
      <c r="I78" s="115"/>
      <c r="J78" s="115"/>
      <c r="K78" s="115"/>
      <c r="L78" s="115"/>
      <c r="M78" s="115"/>
      <c r="N78" s="115"/>
    </row>
    <row r="79" spans="1:14" ht="27.75" customHeight="1" thickBot="1" x14ac:dyDescent="0.3">
      <c r="A79" s="42" t="s">
        <v>21</v>
      </c>
      <c r="B79" s="77">
        <f>B72+B75+B78</f>
        <v>820000.16</v>
      </c>
      <c r="C79" s="77">
        <f>C72+C75+C78</f>
        <v>820000.16</v>
      </c>
      <c r="D79" s="43">
        <f>D72+D75+D78</f>
        <v>0</v>
      </c>
      <c r="E79" s="50"/>
      <c r="F79" s="148"/>
      <c r="G79" s="115"/>
      <c r="H79" s="115"/>
      <c r="I79" s="115"/>
      <c r="J79" s="115"/>
      <c r="K79" s="115"/>
      <c r="L79" s="115"/>
      <c r="M79" s="115"/>
      <c r="N79" s="115"/>
    </row>
    <row r="80" spans="1:14" ht="27.75" customHeight="1" x14ac:dyDescent="0.25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</row>
    <row r="81" spans="1:14" ht="27.75" customHeight="1" x14ac:dyDescent="0.25">
      <c r="A81" s="115"/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</row>
    <row r="82" spans="1:14" ht="27.75" customHeight="1" x14ac:dyDescent="0.25">
      <c r="A82" s="110" t="s">
        <v>46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</row>
    <row r="83" spans="1:14" ht="27.75" customHeight="1" x14ac:dyDescent="0.25">
      <c r="A83" s="111" t="s">
        <v>47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</row>
    <row r="84" spans="1:14" ht="27.75" customHeight="1" x14ac:dyDescent="0.25">
      <c r="A84" s="20" t="s">
        <v>48</v>
      </c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</row>
    <row r="85" spans="1:14" ht="27.75" customHeight="1" x14ac:dyDescent="0.25">
      <c r="A85" s="3" t="s">
        <v>49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</row>
    <row r="86" spans="1:14" ht="27.75" customHeight="1" x14ac:dyDescent="0.25">
      <c r="A86" s="3" t="s">
        <v>50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1:14" ht="27.75" customHeight="1" x14ac:dyDescent="0.25">
      <c r="A87" s="3" t="s">
        <v>51</v>
      </c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</row>
    <row r="88" spans="1:14" ht="27.75" customHeight="1" x14ac:dyDescent="0.25">
      <c r="A88" s="3" t="s">
        <v>52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</row>
    <row r="89" spans="1:14" ht="27.75" customHeight="1" x14ac:dyDescent="0.25">
      <c r="A89" s="3" t="s">
        <v>53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</row>
    <row r="90" spans="1:14" ht="27.75" customHeight="1" x14ac:dyDescent="0.25">
      <c r="A90" s="3" t="s">
        <v>54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</row>
    <row r="91" spans="1:14" ht="27.75" customHeight="1" x14ac:dyDescent="0.25">
      <c r="A91" s="3" t="s">
        <v>55</v>
      </c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</row>
    <row r="92" spans="1:14" ht="27.75" customHeight="1" x14ac:dyDescent="0.25">
      <c r="A92" s="3" t="s">
        <v>56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</row>
    <row r="93" spans="1:14" ht="27.75" customHeight="1" x14ac:dyDescent="0.25">
      <c r="A93" s="3" t="s">
        <v>57</v>
      </c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</row>
    <row r="94" spans="1:14" ht="27.75" customHeight="1" x14ac:dyDescent="0.25">
      <c r="A94" s="3" t="s">
        <v>58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</row>
    <row r="95" spans="1:14" ht="27.75" customHeight="1" x14ac:dyDescent="0.25">
      <c r="A95" s="3" t="s">
        <v>59</v>
      </c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</row>
    <row r="96" spans="1:14" ht="27.75" customHeight="1" x14ac:dyDescent="0.25">
      <c r="J96" s="68"/>
    </row>
    <row r="97" spans="10:10" ht="27.75" customHeight="1" x14ac:dyDescent="0.25">
      <c r="J97" s="68"/>
    </row>
  </sheetData>
  <dataConsolidate/>
  <mergeCells count="38">
    <mergeCell ref="A68:E68"/>
    <mergeCell ref="F68:N79"/>
    <mergeCell ref="A80:A81"/>
    <mergeCell ref="B80:N95"/>
    <mergeCell ref="A55:I55"/>
    <mergeCell ref="A56:I56"/>
    <mergeCell ref="A57:H57"/>
    <mergeCell ref="A58:J58"/>
    <mergeCell ref="A61:D61"/>
    <mergeCell ref="E61:N67"/>
    <mergeCell ref="A50:A54"/>
    <mergeCell ref="A30:G30"/>
    <mergeCell ref="A31:I31"/>
    <mergeCell ref="A33:N33"/>
    <mergeCell ref="A35:A37"/>
    <mergeCell ref="A38:I38"/>
    <mergeCell ref="A39:I39"/>
    <mergeCell ref="A40:H40"/>
    <mergeCell ref="A41:A46"/>
    <mergeCell ref="A47:I47"/>
    <mergeCell ref="A48:I48"/>
    <mergeCell ref="A49:H49"/>
    <mergeCell ref="A1:K1"/>
    <mergeCell ref="L1:N32"/>
    <mergeCell ref="A6:K6"/>
    <mergeCell ref="A8:A10"/>
    <mergeCell ref="K8:K12"/>
    <mergeCell ref="A11:H11"/>
    <mergeCell ref="A12:H12"/>
    <mergeCell ref="A13:G13"/>
    <mergeCell ref="A15:A19"/>
    <mergeCell ref="A20:H20"/>
    <mergeCell ref="A21:H21"/>
    <mergeCell ref="A22:G22"/>
    <mergeCell ref="K23:K29"/>
    <mergeCell ref="A24:A27"/>
    <mergeCell ref="A28:G28"/>
    <mergeCell ref="A29:G29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headerFooter>
    <oddHeader>&amp;L
&amp;G&amp;C&amp;G&amp;R&amp;G</oddHeader>
    <oddFooter>Pagina &amp;P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6002773-C109-475E-B41A-EFFBBD52AEFB}">
          <x14:formula1>
            <xm:f>Lista!$C$6:$C$7</xm:f>
          </x14:formula1>
          <xm:sqref>B24:B27 B51:B54</xm:sqref>
        </x14:dataValidation>
        <x14:dataValidation type="list" allowBlank="1" showInputMessage="1" showErrorMessage="1" xr:uid="{8B4854D6-D870-4E8B-B3A6-C1C037D8F14E}">
          <x14:formula1>
            <xm:f>Lista!$C$4:$C$5</xm:f>
          </x14:formula1>
          <xm:sqref>B15:B19 B42:B46</xm:sqref>
        </x14:dataValidation>
        <x14:dataValidation type="list" allowBlank="1" showInputMessage="1" showErrorMessage="1" xr:uid="{569FA38C-4637-4C67-A2FA-4C14260B42FD}">
          <x14:formula1>
            <xm:f>Lista!$C$2:$C$3</xm:f>
          </x14:formula1>
          <xm:sqref>B8:B10 B35:B37</xm:sqref>
        </x14:dataValidation>
        <x14:dataValidation type="list" allowBlank="1" showInputMessage="1" showErrorMessage="1" xr:uid="{E6167403-14D2-4AF7-89BE-C3FBE709F527}">
          <x14:formula1>
            <xm:f>Lista!$F$2:$F$7</xm:f>
          </x14:formula1>
          <xm:sqref>E35:E37 E51:E54 E42:E46</xm:sqref>
        </x14:dataValidation>
        <x14:dataValidation type="list" allowBlank="1" showInputMessage="1" showErrorMessage="1" xr:uid="{2F76C192-7B87-47CA-A3C0-EB9DC9701852}">
          <x14:formula1>
            <xm:f>Lista!$D$1:$D$20</xm:f>
          </x14:formula1>
          <xm:sqref>C8:C10 C51:C54 C42:C46 C35:C37 C15:C19 C24:C27</xm:sqref>
        </x14:dataValidation>
        <x14:dataValidation type="list" allowBlank="1" showInputMessage="1" showErrorMessage="1" xr:uid="{350EAA3C-8F2D-4542-AC79-22F858AE5D7B}">
          <x14:formula1>
            <xm:f>Lista!$E$2:$E$3</xm:f>
          </x14:formula1>
          <xm:sqref>D8:D10 D42:D46 D15:D19 D35:D37 D24:D27 D51:D54</xm:sqref>
        </x14:dataValidation>
        <x14:dataValidation type="list" allowBlank="1" showInputMessage="1" showErrorMessage="1" xr:uid="{75AED551-965A-4467-B94A-937B826F95E1}">
          <x14:formula1>
            <xm:f>Lista!$B$2:$B$4</xm:f>
          </x14:formula1>
          <xm:sqref>A8 A35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7EB1C-6980-42F5-B79C-4B57AFAD3381}">
  <dimension ref="B2:F12"/>
  <sheetViews>
    <sheetView workbookViewId="0">
      <selection activeCell="B4" sqref="B4"/>
    </sheetView>
  </sheetViews>
  <sheetFormatPr defaultRowHeight="15" x14ac:dyDescent="0.25"/>
  <cols>
    <col min="2" max="2" width="71.7109375" style="1" customWidth="1"/>
    <col min="3" max="3" width="45.5703125" style="1" customWidth="1"/>
    <col min="4" max="4" width="45.85546875" style="1" customWidth="1"/>
    <col min="5" max="5" width="20.28515625" style="1" customWidth="1"/>
    <col min="6" max="6" width="72" style="1" customWidth="1"/>
  </cols>
  <sheetData>
    <row r="2" spans="2:6" ht="60" x14ac:dyDescent="0.25">
      <c r="B2" s="1" t="s">
        <v>88</v>
      </c>
      <c r="C2" s="1" t="s">
        <v>89</v>
      </c>
      <c r="D2" s="1" t="s">
        <v>90</v>
      </c>
      <c r="E2" s="1" t="s">
        <v>69</v>
      </c>
      <c r="F2" s="26" t="s">
        <v>91</v>
      </c>
    </row>
    <row r="3" spans="2:6" ht="24" x14ac:dyDescent="0.25">
      <c r="B3" s="1" t="s">
        <v>92</v>
      </c>
      <c r="C3" s="1" t="s">
        <v>67</v>
      </c>
      <c r="D3" s="1" t="s">
        <v>93</v>
      </c>
      <c r="E3" s="1" t="s">
        <v>63</v>
      </c>
      <c r="F3" s="26" t="s">
        <v>94</v>
      </c>
    </row>
    <row r="4" spans="2:6" ht="57.75" customHeight="1" x14ac:dyDescent="0.25">
      <c r="B4" s="1" t="s">
        <v>37</v>
      </c>
      <c r="C4" s="1" t="s">
        <v>95</v>
      </c>
      <c r="D4" s="1" t="s">
        <v>65</v>
      </c>
      <c r="F4" s="26" t="s">
        <v>96</v>
      </c>
    </row>
    <row r="5" spans="2:6" ht="57.75" customHeight="1" x14ac:dyDescent="0.25">
      <c r="C5" s="1" t="s">
        <v>97</v>
      </c>
      <c r="D5" s="1" t="s">
        <v>98</v>
      </c>
      <c r="F5" s="26" t="s">
        <v>99</v>
      </c>
    </row>
    <row r="6" spans="2:6" ht="84" x14ac:dyDescent="0.25">
      <c r="C6" s="1" t="s">
        <v>100</v>
      </c>
      <c r="D6" s="1" t="s">
        <v>68</v>
      </c>
      <c r="F6" s="26" t="s">
        <v>101</v>
      </c>
    </row>
    <row r="7" spans="2:6" ht="24" x14ac:dyDescent="0.25">
      <c r="C7" s="1" t="s">
        <v>102</v>
      </c>
      <c r="D7" s="1" t="s">
        <v>103</v>
      </c>
      <c r="F7" s="26" t="s">
        <v>104</v>
      </c>
    </row>
    <row r="8" spans="2:6" ht="24" x14ac:dyDescent="0.25">
      <c r="D8" s="1" t="s">
        <v>85</v>
      </c>
    </row>
    <row r="9" spans="2:6" x14ac:dyDescent="0.25">
      <c r="D9" s="1" t="s">
        <v>76</v>
      </c>
    </row>
    <row r="10" spans="2:6" x14ac:dyDescent="0.25">
      <c r="D10" s="1" t="s">
        <v>62</v>
      </c>
    </row>
    <row r="11" spans="2:6" x14ac:dyDescent="0.25">
      <c r="D11" s="1" t="s">
        <v>105</v>
      </c>
    </row>
    <row r="12" spans="2:6" ht="24" x14ac:dyDescent="0.25">
      <c r="D12" s="1" t="s">
        <v>106</v>
      </c>
    </row>
  </sheetData>
  <sortState xmlns:xlrd2="http://schemas.microsoft.com/office/spreadsheetml/2017/richdata2" ref="D2:D13">
    <sortCondition ref="D2:D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All 2_Piano finanziario</vt:lpstr>
      <vt:lpstr>Esempio solo autorizzazioni</vt:lpstr>
      <vt:lpstr>Esempio solo comunicazioni</vt:lpstr>
      <vt:lpstr>Lista</vt:lpstr>
      <vt:lpstr>'All 2_Piano finanziario'!Area_stampa</vt:lpstr>
      <vt:lpstr>'Esempio solo autorizzazioni'!Area_stampa</vt:lpstr>
      <vt:lpstr>'Esempio solo comunicazioni'!Area_stampa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Manzoni Francesca</dc:creator>
  <cp:keywords/>
  <dc:description/>
  <cp:lastModifiedBy>Manzoni Francesca</cp:lastModifiedBy>
  <cp:revision/>
  <dcterms:created xsi:type="dcterms:W3CDTF">2023-03-16T11:40:44Z</dcterms:created>
  <dcterms:modified xsi:type="dcterms:W3CDTF">2023-10-18T14:59:02Z</dcterms:modified>
  <cp:category/>
  <cp:contentStatus/>
</cp:coreProperties>
</file>